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mestre" sheetId="1" r:id="rId1"/>
    <sheet name="registros" sheetId="2" r:id="rId2"/>
    <sheet name="mutação" sheetId="3" r:id="rId3"/>
    <sheet name="consolidação" sheetId="4" r:id="rId4"/>
    <sheet name="composição" sheetId="5" r:id="rId5"/>
  </sheets>
  <definedNames>
    <definedName name="_ftn1" localSheetId="0">'mestre'!$A$46</definedName>
    <definedName name="_ftnref1" localSheetId="0">'mestre'!$A$37</definedName>
    <definedName name="_xlnm.Print_Area" localSheetId="1">'registros'!$A$7:$J$46</definedName>
  </definedNames>
  <calcPr fullCalcOnLoad="1"/>
</workbook>
</file>

<file path=xl/sharedStrings.xml><?xml version="1.0" encoding="utf-8"?>
<sst xmlns="http://schemas.openxmlformats.org/spreadsheetml/2006/main" count="159" uniqueCount="80">
  <si>
    <t>ADM</t>
  </si>
  <si>
    <t>D</t>
  </si>
  <si>
    <t>C</t>
  </si>
  <si>
    <t>investimento</t>
  </si>
  <si>
    <t>caixa</t>
  </si>
  <si>
    <t>1)</t>
  </si>
  <si>
    <t>2)</t>
  </si>
  <si>
    <t>3)</t>
  </si>
  <si>
    <t>cliente</t>
  </si>
  <si>
    <t>receita de vendas</t>
  </si>
  <si>
    <t>4)</t>
  </si>
  <si>
    <t>cmv</t>
  </si>
  <si>
    <t>estoque</t>
  </si>
  <si>
    <t>icms a recolher</t>
  </si>
  <si>
    <t>receita equiv. Patrimonial</t>
  </si>
  <si>
    <t>dividendos a receber</t>
  </si>
  <si>
    <t>PGS</t>
  </si>
  <si>
    <t>sócios a pagar</t>
  </si>
  <si>
    <t>icms a recuperar</t>
  </si>
  <si>
    <t>final</t>
  </si>
  <si>
    <t>LANÇAMENTOS EM DIÁRIO</t>
  </si>
  <si>
    <t>fornecedores</t>
  </si>
  <si>
    <t>ágio</t>
  </si>
  <si>
    <t>caixa geral</t>
  </si>
  <si>
    <t>Contas</t>
  </si>
  <si>
    <t>Ativo circulante</t>
  </si>
  <si>
    <t>Realizável a longo prazo</t>
  </si>
  <si>
    <t>Investimentos</t>
  </si>
  <si>
    <t>Imobilizado</t>
  </si>
  <si>
    <t>Ativo total</t>
  </si>
  <si>
    <t>Passivo circulante</t>
  </si>
  <si>
    <t>Exigível a longo prazo</t>
  </si>
  <si>
    <t>Patrimônio Líquido</t>
  </si>
  <si>
    <t>Capital social</t>
  </si>
  <si>
    <t>Reservas de capital</t>
  </si>
  <si>
    <t>Resultados</t>
  </si>
  <si>
    <t>Passivo total</t>
  </si>
  <si>
    <t>5.480.00</t>
  </si>
  <si>
    <t>Inicial</t>
  </si>
  <si>
    <t>Capital Social – 10.000 ações, sendo 45% ordinárias.</t>
  </si>
  <si>
    <t>Reservas de Capital</t>
  </si>
  <si>
    <t>Resultados Acumulados</t>
  </si>
  <si>
    <t>Total antes das tributações e distribuições  AGO</t>
  </si>
  <si>
    <t>Dividendos propostos</t>
  </si>
  <si>
    <t>variação</t>
  </si>
  <si>
    <t>somatório</t>
  </si>
  <si>
    <t>ajustes</t>
  </si>
  <si>
    <t>integração</t>
  </si>
  <si>
    <r>
      <t>q</t>
    </r>
    <r>
      <rPr>
        <sz val="7"/>
        <rFont val="Times New Roman"/>
        <family val="1"/>
      </rPr>
      <t xml:space="preserve">      </t>
    </r>
    <r>
      <rPr>
        <sz val="11.5"/>
        <rFont val="Arial"/>
        <family val="2"/>
      </rPr>
      <t>Composição dos Balanços Patrimoniais em Xô</t>
    </r>
  </si>
  <si>
    <t xml:space="preserve">3.      Transferência de mercadorias[1] AP à controlada = 200,00. Observar ICMS = 18%  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</si>
  <si>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0.5"/>
        <color indexed="8"/>
        <rFont val="Arial"/>
        <family val="2"/>
      </rPr>
      <t>Mutação Patrimonial da Investida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</si>
  <si>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0.5"/>
        <color indexed="8"/>
        <rFont val="Arial"/>
        <family val="2"/>
      </rPr>
      <t xml:space="preserve">Composição do Investimento         </t>
    </r>
  </si>
  <si>
    <t>Capital Social – 10.000 ações, 45% ordinárias.</t>
  </si>
  <si>
    <r>
      <t>q</t>
    </r>
    <r>
      <rPr>
        <sz val="7"/>
        <color indexed="8"/>
        <rFont val="Times New Roman"/>
        <family val="1"/>
      </rPr>
      <t xml:space="preserve">       </t>
    </r>
    <r>
      <rPr>
        <sz val="11.5"/>
        <color indexed="8"/>
        <rFont val="Arial"/>
        <family val="2"/>
      </rPr>
      <t>Composição do Patrimônio Líquido de</t>
    </r>
    <r>
      <rPr>
        <b/>
        <sz val="11.5"/>
        <color indexed="56"/>
        <rFont val="Arial"/>
        <family val="2"/>
      </rPr>
      <t xml:space="preserve"> PGS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</si>
  <si>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.5"/>
        <color indexed="8"/>
        <rFont val="Arial"/>
        <family val="2"/>
      </rPr>
      <t>ADM Compra do controle PGS = 4.000,00</t>
    </r>
  </si>
  <si>
    <r>
      <t>q</t>
    </r>
    <r>
      <rPr>
        <sz val="7"/>
        <color indexed="8"/>
        <rFont val="Times New Roman"/>
        <family val="1"/>
      </rPr>
      <t xml:space="preserve">       </t>
    </r>
    <r>
      <rPr>
        <sz val="10.5"/>
        <color indexed="8"/>
        <rFont val="Arial"/>
        <family val="2"/>
      </rPr>
      <t>1ª Questão - Simulações</t>
    </r>
  </si>
  <si>
    <r>
      <t>2.</t>
    </r>
    <r>
      <rPr>
        <sz val="7"/>
        <rFont val="Times New Roman"/>
        <family val="1"/>
      </rPr>
      <t xml:space="preserve">      </t>
    </r>
    <r>
      <rPr>
        <sz val="10.5"/>
        <color indexed="8"/>
        <rFont val="Arial"/>
        <family val="2"/>
      </rPr>
      <t>E</t>
    </r>
    <r>
      <rPr>
        <sz val="10.5"/>
        <rFont val="Arial"/>
        <family val="2"/>
      </rPr>
      <t>mpréstimos de longo prazo à controlada = 600,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</si>
  <si>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0.5"/>
        <color indexed="8"/>
        <rFont val="Arial"/>
        <family val="2"/>
      </rPr>
      <t xml:space="preserve">Controlada avisa de dividendos 50% do lucro.   </t>
    </r>
  </si>
  <si>
    <t>[1] A empresa ADM, Custo da Mercadoria = 164,00</t>
  </si>
  <si>
    <t>Caixa Geral</t>
  </si>
  <si>
    <t>caixa Geral</t>
  </si>
  <si>
    <t>Resultado do Exercicio</t>
  </si>
  <si>
    <t>contas a pagar LP</t>
  </si>
  <si>
    <t>contas a receber LP</t>
  </si>
  <si>
    <t>5)</t>
  </si>
  <si>
    <t>Dividendos a Pagar</t>
  </si>
  <si>
    <t>6)</t>
  </si>
  <si>
    <t>Capital Social</t>
  </si>
  <si>
    <t>7)</t>
  </si>
  <si>
    <t>Agio desembolsado</t>
  </si>
  <si>
    <t>Equivalencia Patrimonial</t>
  </si>
  <si>
    <t>Integralização do Capital</t>
  </si>
  <si>
    <t>despesas de impostos</t>
  </si>
  <si>
    <t>8)</t>
  </si>
  <si>
    <t>receitas de vendas</t>
  </si>
  <si>
    <t>receitas EP</t>
  </si>
  <si>
    <t>resultado exercicio</t>
  </si>
  <si>
    <t>9)</t>
  </si>
  <si>
    <t>despesas impostos</t>
  </si>
  <si>
    <t>custos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</si>
</sst>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#,##0.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8.5"/>
      <color indexed="56"/>
      <name val="Arial"/>
      <family val="2"/>
    </font>
    <font>
      <sz val="10.5"/>
      <name val="Arial"/>
      <family val="2"/>
    </font>
    <font>
      <sz val="8.5"/>
      <color indexed="8"/>
      <name val="Arial"/>
      <family val="2"/>
    </font>
    <font>
      <sz val="10.5"/>
      <color indexed="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8"/>
      <name val="Wingdings"/>
      <family val="0"/>
    </font>
    <font>
      <sz val="7"/>
      <name val="Times New Roman"/>
      <family val="1"/>
    </font>
    <font>
      <sz val="11.5"/>
      <name val="Arial"/>
      <family val="2"/>
    </font>
    <font>
      <sz val="11.5"/>
      <color indexed="8"/>
      <name val="Arial"/>
      <family val="2"/>
    </font>
    <font>
      <sz val="8"/>
      <color indexed="8"/>
      <name val="Wingdings"/>
      <family val="0"/>
    </font>
    <font>
      <sz val="7"/>
      <color indexed="8"/>
      <name val="Times New Roman"/>
      <family val="1"/>
    </font>
    <font>
      <b/>
      <sz val="11.5"/>
      <color indexed="5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.5"/>
      <color indexed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4" fontId="0" fillId="2" borderId="5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0" xfId="0" applyNumberFormat="1" applyFill="1" applyAlignment="1">
      <alignment/>
    </xf>
    <xf numFmtId="4" fontId="0" fillId="2" borderId="3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6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/>
    </xf>
    <xf numFmtId="0" fontId="8" fillId="0" borderId="13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horizontal="justify" vertical="top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indent="8"/>
    </xf>
    <xf numFmtId="0" fontId="13" fillId="0" borderId="0" xfId="0" applyFont="1" applyAlignment="1">
      <alignment/>
    </xf>
    <xf numFmtId="0" fontId="1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9" fillId="0" borderId="0" xfId="15" applyAlignment="1">
      <alignment horizontal="justify"/>
    </xf>
    <xf numFmtId="0" fontId="13" fillId="0" borderId="0" xfId="0" applyFont="1" applyAlignment="1">
      <alignment horizontal="justify"/>
    </xf>
    <xf numFmtId="0" fontId="0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15" applyFont="1" applyAlignment="1">
      <alignment horizontal="justify"/>
    </xf>
    <xf numFmtId="0" fontId="2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4" fontId="0" fillId="2" borderId="16" xfId="0" applyNumberFormat="1" applyFill="1" applyBorder="1" applyAlignment="1">
      <alignment/>
    </xf>
    <xf numFmtId="0" fontId="0" fillId="2" borderId="17" xfId="0" applyFill="1" applyBorder="1" applyAlignment="1">
      <alignment/>
    </xf>
    <xf numFmtId="4" fontId="0" fillId="2" borderId="18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4" fontId="0" fillId="2" borderId="12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1" fillId="2" borderId="0" xfId="0" applyFont="1" applyFill="1" applyAlignment="1">
      <alignment/>
    </xf>
    <xf numFmtId="2" fontId="0" fillId="2" borderId="12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4" fontId="6" fillId="0" borderId="24" xfId="0" applyNumberFormat="1" applyFont="1" applyBorder="1" applyAlignment="1">
      <alignment horizontal="right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0" borderId="23" xfId="0" applyFont="1" applyBorder="1" applyAlignment="1">
      <alignment vertical="top" wrapText="1"/>
    </xf>
    <xf numFmtId="4" fontId="20" fillId="0" borderId="24" xfId="0" applyNumberFormat="1" applyFont="1" applyBorder="1" applyAlignment="1">
      <alignment horizontal="right" vertical="top" wrapText="1"/>
    </xf>
    <xf numFmtId="0" fontId="20" fillId="0" borderId="25" xfId="0" applyFont="1" applyBorder="1" applyAlignment="1">
      <alignment vertical="top" wrapText="1"/>
    </xf>
    <xf numFmtId="4" fontId="20" fillId="0" borderId="26" xfId="0" applyNumberFormat="1" applyFont="1" applyBorder="1" applyAlignment="1">
      <alignment horizontal="right" vertical="top" wrapText="1"/>
    </xf>
    <xf numFmtId="0" fontId="3" fillId="2" borderId="20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9</xdr:col>
      <xdr:colOff>1076325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7248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9"/>
  <sheetViews>
    <sheetView workbookViewId="0" topLeftCell="A4">
      <selection activeCell="A4" sqref="A4"/>
    </sheetView>
  </sheetViews>
  <sheetFormatPr defaultColWidth="9.140625" defaultRowHeight="12.75"/>
  <cols>
    <col min="1" max="1" width="50.57421875" style="0" customWidth="1"/>
    <col min="2" max="3" width="10.140625" style="0" bestFit="1" customWidth="1"/>
  </cols>
  <sheetData>
    <row r="4" ht="15">
      <c r="A4" s="38"/>
    </row>
    <row r="5" ht="15">
      <c r="A5" s="39"/>
    </row>
    <row r="6" ht="14.25">
      <c r="A6" s="40" t="s">
        <v>48</v>
      </c>
    </row>
    <row r="7" ht="15" thickBot="1">
      <c r="A7" s="41"/>
    </row>
    <row r="8" spans="1:3" ht="13.5" thickBot="1">
      <c r="A8" s="16" t="s">
        <v>24</v>
      </c>
      <c r="B8" s="17" t="s">
        <v>0</v>
      </c>
      <c r="C8" s="17" t="s">
        <v>16</v>
      </c>
    </row>
    <row r="9" spans="1:3" ht="14.25" thickBot="1">
      <c r="A9" s="18" t="s">
        <v>25</v>
      </c>
      <c r="B9" s="20">
        <v>5800</v>
      </c>
      <c r="C9" s="20">
        <v>1800</v>
      </c>
    </row>
    <row r="10" spans="1:3" ht="14.25" thickBot="1">
      <c r="A10" s="18" t="s">
        <v>26</v>
      </c>
      <c r="B10" s="20">
        <v>1000</v>
      </c>
      <c r="C10" s="20">
        <v>480</v>
      </c>
    </row>
    <row r="11" spans="1:3" ht="14.25" thickBot="1">
      <c r="A11" s="18" t="s">
        <v>27</v>
      </c>
      <c r="B11" s="20">
        <v>2000</v>
      </c>
      <c r="C11" s="20"/>
    </row>
    <row r="12" spans="1:3" ht="14.25" thickBot="1">
      <c r="A12" s="18" t="s">
        <v>28</v>
      </c>
      <c r="B12" s="20">
        <v>800</v>
      </c>
      <c r="C12" s="20">
        <v>3200</v>
      </c>
    </row>
    <row r="13" spans="1:3" ht="14.25" thickBot="1">
      <c r="A13" s="18" t="s">
        <v>29</v>
      </c>
      <c r="B13" s="20">
        <v>9600</v>
      </c>
      <c r="C13" s="20">
        <v>5480</v>
      </c>
    </row>
    <row r="14" spans="1:3" ht="14.25" thickBot="1">
      <c r="A14" s="18"/>
      <c r="B14" s="20"/>
      <c r="C14" s="20"/>
    </row>
    <row r="15" spans="1:3" ht="14.25" thickBot="1">
      <c r="A15" s="18" t="s">
        <v>30</v>
      </c>
      <c r="B15" s="20">
        <v>4080</v>
      </c>
      <c r="C15" s="20">
        <v>880</v>
      </c>
    </row>
    <row r="16" spans="1:3" ht="14.25" thickBot="1">
      <c r="A16" s="18" t="s">
        <v>31</v>
      </c>
      <c r="B16" s="20">
        <v>680</v>
      </c>
      <c r="C16" s="20">
        <v>800</v>
      </c>
    </row>
    <row r="17" spans="1:3" ht="14.25" thickBot="1">
      <c r="A17" s="18" t="s">
        <v>32</v>
      </c>
      <c r="B17" s="20"/>
      <c r="C17" s="20"/>
    </row>
    <row r="18" spans="1:3" ht="14.25" thickBot="1">
      <c r="A18" s="18" t="s">
        <v>33</v>
      </c>
      <c r="B18" s="20">
        <v>4000</v>
      </c>
      <c r="C18" s="20">
        <v>3200</v>
      </c>
    </row>
    <row r="19" spans="1:3" ht="14.25" thickBot="1">
      <c r="A19" s="18" t="s">
        <v>34</v>
      </c>
      <c r="B19" s="20">
        <v>480</v>
      </c>
      <c r="C19" s="20">
        <v>200</v>
      </c>
    </row>
    <row r="20" spans="1:3" ht="14.25" thickBot="1">
      <c r="A20" s="18" t="s">
        <v>35</v>
      </c>
      <c r="B20" s="20">
        <v>360</v>
      </c>
      <c r="C20" s="20">
        <v>400</v>
      </c>
    </row>
    <row r="21" spans="1:3" ht="14.25" thickBot="1">
      <c r="A21" s="18" t="s">
        <v>36</v>
      </c>
      <c r="B21" s="20">
        <v>9600</v>
      </c>
      <c r="C21" s="21" t="s">
        <v>37</v>
      </c>
    </row>
    <row r="23" ht="15">
      <c r="A23" s="42" t="s">
        <v>53</v>
      </c>
    </row>
    <row r="24" ht="13.5" thickBot="1"/>
    <row r="25" spans="1:3" ht="13.5" thickBot="1">
      <c r="A25" s="22" t="s">
        <v>24</v>
      </c>
      <c r="B25" s="23" t="s">
        <v>38</v>
      </c>
      <c r="C25" s="23" t="s">
        <v>19</v>
      </c>
    </row>
    <row r="26" spans="1:3" ht="21" customHeight="1" thickBot="1">
      <c r="A26" s="24" t="s">
        <v>52</v>
      </c>
      <c r="B26" s="25">
        <v>3200</v>
      </c>
      <c r="C26" s="25">
        <v>3240</v>
      </c>
    </row>
    <row r="27" spans="1:3" ht="14.25" thickBot="1">
      <c r="A27" s="24" t="s">
        <v>40</v>
      </c>
      <c r="B27" s="25">
        <v>200</v>
      </c>
      <c r="C27" s="25">
        <v>160</v>
      </c>
    </row>
    <row r="28" spans="1:3" ht="14.25" thickBot="1">
      <c r="A28" s="24" t="s">
        <v>41</v>
      </c>
      <c r="B28" s="25">
        <v>400</v>
      </c>
      <c r="C28" s="25">
        <v>520</v>
      </c>
    </row>
    <row r="29" spans="1:3" ht="18" customHeight="1" thickBot="1">
      <c r="A29" s="24" t="s">
        <v>42</v>
      </c>
      <c r="B29" s="25">
        <v>3800</v>
      </c>
      <c r="C29" s="25">
        <v>3920</v>
      </c>
    </row>
    <row r="31" ht="13.5">
      <c r="A31" s="42" t="s">
        <v>55</v>
      </c>
    </row>
    <row r="33" ht="13.5">
      <c r="A33" s="43" t="s">
        <v>54</v>
      </c>
    </row>
    <row r="35" ht="13.5">
      <c r="A35" s="44" t="s">
        <v>56</v>
      </c>
    </row>
    <row r="37" ht="25.5">
      <c r="A37" s="45" t="s">
        <v>49</v>
      </c>
    </row>
    <row r="39" ht="13.5">
      <c r="A39" s="43" t="s">
        <v>50</v>
      </c>
    </row>
    <row r="41" ht="13.5">
      <c r="A41" s="43" t="s">
        <v>57</v>
      </c>
    </row>
    <row r="43" ht="13.5">
      <c r="A43" s="43" t="s">
        <v>51</v>
      </c>
    </row>
    <row r="45" ht="14.25">
      <c r="A45" s="46"/>
    </row>
    <row r="46" ht="12.75">
      <c r="A46" s="49" t="s">
        <v>58</v>
      </c>
    </row>
    <row r="47" ht="12.75">
      <c r="A47" s="47"/>
    </row>
    <row r="48" ht="12.75">
      <c r="A48" s="48"/>
    </row>
    <row r="49" ht="12.75">
      <c r="A49" s="48"/>
    </row>
  </sheetData>
  <hyperlinks>
    <hyperlink ref="A37" location="_ftn1" display="_ftn1"/>
    <hyperlink ref="A46" location="_ftnref1" display="_ftnref1"/>
  </hyperlinks>
  <printOptions/>
  <pageMargins left="0.75" right="0.75" top="1" bottom="1" header="0.492125985" footer="0.492125985"/>
  <pageSetup horizontalDpi="300" verticalDpi="300" orientation="portrait" paperSize="9" r:id="rId2"/>
  <headerFooter alignWithMargins="0">
    <oddHeader>&amp;LADM PARTICIPAÇÕES S/A&amp;C&amp;G&amp;RPAPEL MESTRE</oddHeader>
    <oddFooter>&amp;LDocente - Arievaldo Alves de Lima
http://www.grupoempresarial.adm.br&amp;C&amp;N&amp;R&amp;D  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46"/>
  <sheetViews>
    <sheetView workbookViewId="0" topLeftCell="A1">
      <selection activeCell="L4" sqref="L4"/>
    </sheetView>
  </sheetViews>
  <sheetFormatPr defaultColWidth="9.140625" defaultRowHeight="12.75"/>
  <cols>
    <col min="1" max="1" width="2.8515625" style="1" customWidth="1"/>
    <col min="2" max="2" width="17.57421875" style="1" customWidth="1"/>
    <col min="3" max="3" width="11.421875" style="1" customWidth="1"/>
    <col min="4" max="4" width="15.28125" style="1" customWidth="1"/>
    <col min="5" max="5" width="8.57421875" style="1" customWidth="1"/>
    <col min="6" max="6" width="2.57421875" style="1" customWidth="1"/>
    <col min="7" max="7" width="7.421875" style="1" customWidth="1"/>
    <col min="8" max="8" width="10.00390625" style="1" customWidth="1"/>
    <col min="9" max="9" width="17.8515625" style="1" customWidth="1"/>
    <col min="10" max="10" width="16.421875" style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3.5" thickBot="1"/>
    <row r="7" spans="1:10" ht="15.75" thickBot="1">
      <c r="A7" s="77" t="s">
        <v>20</v>
      </c>
      <c r="B7" s="77"/>
      <c r="C7" s="77"/>
      <c r="D7" s="77"/>
      <c r="E7" s="77"/>
      <c r="F7" s="77"/>
      <c r="G7" s="77"/>
      <c r="H7" s="77"/>
      <c r="I7" s="77"/>
      <c r="J7" s="66"/>
    </row>
    <row r="8" spans="5:10" ht="12.75">
      <c r="E8" s="15"/>
      <c r="J8" s="15"/>
    </row>
    <row r="9" spans="3:10" ht="26.25">
      <c r="C9" s="60" t="s">
        <v>0</v>
      </c>
      <c r="E9" s="15"/>
      <c r="H9" s="60" t="s">
        <v>16</v>
      </c>
      <c r="J9" s="15"/>
    </row>
    <row r="10" spans="1:10" ht="13.5" thickBot="1">
      <c r="A10" s="2"/>
      <c r="B10" s="3"/>
      <c r="C10" s="3"/>
      <c r="D10" s="4"/>
      <c r="E10" s="78"/>
      <c r="F10" s="2"/>
      <c r="G10" s="3"/>
      <c r="H10" s="3"/>
      <c r="I10" s="13"/>
      <c r="J10" s="15"/>
    </row>
    <row r="11" spans="1:10" ht="12.75">
      <c r="A11" s="50" t="s">
        <v>5</v>
      </c>
      <c r="B11" s="51"/>
      <c r="C11" s="51"/>
      <c r="D11" s="58"/>
      <c r="E11" s="78"/>
      <c r="F11" s="50" t="s">
        <v>5</v>
      </c>
      <c r="G11" s="51"/>
      <c r="H11" s="51"/>
      <c r="I11" s="52"/>
      <c r="J11" s="15"/>
    </row>
    <row r="12" spans="1:10" ht="12.75">
      <c r="A12" s="53" t="s">
        <v>1</v>
      </c>
      <c r="B12" s="6" t="s">
        <v>3</v>
      </c>
      <c r="C12" s="6"/>
      <c r="D12" s="54">
        <v>3800</v>
      </c>
      <c r="E12" s="78"/>
      <c r="F12" s="53" t="s">
        <v>1</v>
      </c>
      <c r="G12" s="6" t="s">
        <v>60</v>
      </c>
      <c r="H12" s="6"/>
      <c r="I12" s="54"/>
      <c r="J12" s="15"/>
    </row>
    <row r="13" spans="1:10" ht="13.5" thickBot="1">
      <c r="A13" s="53" t="s">
        <v>1</v>
      </c>
      <c r="B13" s="6" t="s">
        <v>22</v>
      </c>
      <c r="C13" s="6"/>
      <c r="D13" s="54">
        <v>200</v>
      </c>
      <c r="E13" s="78"/>
      <c r="F13" s="55" t="s">
        <v>2</v>
      </c>
      <c r="G13" s="56" t="s">
        <v>17</v>
      </c>
      <c r="H13" s="56"/>
      <c r="I13" s="57">
        <v>4000</v>
      </c>
      <c r="J13" s="15"/>
    </row>
    <row r="14" spans="1:10" ht="13.5" thickBot="1">
      <c r="A14" s="55" t="s">
        <v>2</v>
      </c>
      <c r="B14" s="56" t="s">
        <v>23</v>
      </c>
      <c r="C14" s="56"/>
      <c r="D14" s="57">
        <v>4000</v>
      </c>
      <c r="E14" s="78"/>
      <c r="J14" s="15"/>
    </row>
    <row r="15" spans="5:10" ht="13.5" thickBot="1">
      <c r="E15" s="78"/>
      <c r="F15" s="8"/>
      <c r="G15" s="9"/>
      <c r="H15" s="9"/>
      <c r="I15" s="11"/>
      <c r="J15" s="15"/>
    </row>
    <row r="16" spans="1:10" ht="12.75">
      <c r="A16" s="50" t="s">
        <v>6</v>
      </c>
      <c r="B16" s="51"/>
      <c r="C16" s="51"/>
      <c r="D16" s="58"/>
      <c r="E16" s="78"/>
      <c r="F16" s="50" t="s">
        <v>6</v>
      </c>
      <c r="G16" s="51"/>
      <c r="H16" s="51"/>
      <c r="I16" s="52"/>
      <c r="J16" s="15"/>
    </row>
    <row r="17" spans="1:10" ht="12.75">
      <c r="A17" s="53" t="s">
        <v>1</v>
      </c>
      <c r="B17" s="6" t="s">
        <v>63</v>
      </c>
      <c r="C17" s="6"/>
      <c r="D17" s="59"/>
      <c r="E17" s="78"/>
      <c r="F17" s="53" t="s">
        <v>1</v>
      </c>
      <c r="G17" s="6" t="s">
        <v>4</v>
      </c>
      <c r="H17" s="6"/>
      <c r="I17" s="54"/>
      <c r="J17" s="15"/>
    </row>
    <row r="18" spans="1:10" ht="13.5" thickBot="1">
      <c r="A18" s="55" t="s">
        <v>2</v>
      </c>
      <c r="B18" s="56" t="s">
        <v>23</v>
      </c>
      <c r="C18" s="56"/>
      <c r="D18" s="57">
        <v>600</v>
      </c>
      <c r="E18" s="78"/>
      <c r="F18" s="55" t="s">
        <v>2</v>
      </c>
      <c r="G18" s="56" t="s">
        <v>62</v>
      </c>
      <c r="H18" s="56"/>
      <c r="I18" s="57">
        <v>600</v>
      </c>
      <c r="J18" s="15"/>
    </row>
    <row r="19" spans="4:10" ht="13.5" thickBot="1">
      <c r="D19" s="12"/>
      <c r="E19" s="78"/>
      <c r="I19" s="12"/>
      <c r="J19" s="15"/>
    </row>
    <row r="20" spans="1:10" ht="12.75">
      <c r="A20" s="50" t="s">
        <v>7</v>
      </c>
      <c r="B20" s="51"/>
      <c r="C20" s="51"/>
      <c r="D20" s="52"/>
      <c r="E20" s="78"/>
      <c r="F20" s="50" t="s">
        <v>7</v>
      </c>
      <c r="G20" s="51"/>
      <c r="H20" s="51"/>
      <c r="I20" s="52"/>
      <c r="J20" s="15"/>
    </row>
    <row r="21" spans="1:10" ht="12.75">
      <c r="A21" s="53" t="s">
        <v>1</v>
      </c>
      <c r="B21" s="6" t="s">
        <v>8</v>
      </c>
      <c r="C21" s="6"/>
      <c r="D21" s="54"/>
      <c r="E21" s="78"/>
      <c r="F21" s="53" t="s">
        <v>1</v>
      </c>
      <c r="G21" s="6" t="s">
        <v>12</v>
      </c>
      <c r="H21" s="6"/>
      <c r="I21" s="54">
        <v>164</v>
      </c>
      <c r="J21" s="15"/>
    </row>
    <row r="22" spans="1:10" ht="13.5" thickBot="1">
      <c r="A22" s="55" t="s">
        <v>2</v>
      </c>
      <c r="B22" s="56" t="s">
        <v>9</v>
      </c>
      <c r="C22" s="56"/>
      <c r="D22" s="57">
        <v>200</v>
      </c>
      <c r="E22" s="78"/>
      <c r="F22" s="53" t="s">
        <v>1</v>
      </c>
      <c r="G22" s="6" t="s">
        <v>18</v>
      </c>
      <c r="H22" s="6"/>
      <c r="I22" s="54">
        <v>36</v>
      </c>
      <c r="J22" s="15"/>
    </row>
    <row r="23" spans="1:10" ht="13.5" thickBot="1">
      <c r="A23" s="6"/>
      <c r="B23" s="6"/>
      <c r="C23" s="6"/>
      <c r="D23" s="14"/>
      <c r="E23" s="78"/>
      <c r="F23" s="55" t="s">
        <v>2</v>
      </c>
      <c r="G23" s="56" t="s">
        <v>21</v>
      </c>
      <c r="H23" s="56"/>
      <c r="I23" s="57">
        <v>200</v>
      </c>
      <c r="J23" s="15"/>
    </row>
    <row r="24" spans="1:10" ht="12.75">
      <c r="A24" s="50" t="s">
        <v>10</v>
      </c>
      <c r="B24" s="51"/>
      <c r="C24" s="51"/>
      <c r="D24" s="52"/>
      <c r="E24" s="78"/>
      <c r="J24" s="15"/>
    </row>
    <row r="25" spans="1:10" ht="12.75">
      <c r="A25" s="53" t="s">
        <v>1</v>
      </c>
      <c r="B25" s="6" t="s">
        <v>11</v>
      </c>
      <c r="C25" s="6"/>
      <c r="D25" s="54"/>
      <c r="E25" s="78"/>
      <c r="F25" s="5"/>
      <c r="G25" s="6"/>
      <c r="H25" s="6"/>
      <c r="I25" s="7"/>
      <c r="J25" s="15"/>
    </row>
    <row r="26" spans="1:10" ht="13.5" thickBot="1">
      <c r="A26" s="55" t="s">
        <v>2</v>
      </c>
      <c r="B26" s="56" t="s">
        <v>12</v>
      </c>
      <c r="C26" s="56"/>
      <c r="D26" s="57">
        <v>164</v>
      </c>
      <c r="E26" s="78"/>
      <c r="F26" s="5"/>
      <c r="G26" s="6"/>
      <c r="H26" s="6"/>
      <c r="I26" s="7"/>
      <c r="J26" s="15"/>
    </row>
    <row r="27" spans="1:10" ht="13.5" thickBot="1">
      <c r="A27" s="6"/>
      <c r="B27" s="6"/>
      <c r="C27" s="6"/>
      <c r="D27" s="14"/>
      <c r="E27" s="78"/>
      <c r="F27" s="5"/>
      <c r="G27" s="6"/>
      <c r="H27" s="6"/>
      <c r="I27" s="7"/>
      <c r="J27" s="15"/>
    </row>
    <row r="28" spans="1:10" ht="12.75">
      <c r="A28" s="50" t="s">
        <v>64</v>
      </c>
      <c r="B28" s="51"/>
      <c r="C28" s="51"/>
      <c r="D28" s="52"/>
      <c r="E28" s="78"/>
      <c r="F28" s="50" t="s">
        <v>10</v>
      </c>
      <c r="G28" s="51"/>
      <c r="H28" s="51"/>
      <c r="I28" s="52"/>
      <c r="J28" s="15"/>
    </row>
    <row r="29" spans="1:10" ht="12.75">
      <c r="A29" s="53" t="s">
        <v>1</v>
      </c>
      <c r="B29" s="6" t="s">
        <v>72</v>
      </c>
      <c r="C29" s="6"/>
      <c r="D29" s="54"/>
      <c r="E29" s="78"/>
      <c r="F29" s="53" t="s">
        <v>1</v>
      </c>
      <c r="G29" s="6" t="s">
        <v>59</v>
      </c>
      <c r="H29" s="6"/>
      <c r="I29" s="54"/>
      <c r="J29" s="15"/>
    </row>
    <row r="30" spans="1:10" ht="13.5" thickBot="1">
      <c r="A30" s="55" t="s">
        <v>2</v>
      </c>
      <c r="B30" s="56" t="s">
        <v>13</v>
      </c>
      <c r="C30" s="56"/>
      <c r="D30" s="57">
        <v>36</v>
      </c>
      <c r="E30" s="78"/>
      <c r="F30" s="55" t="s">
        <v>2</v>
      </c>
      <c r="G30" s="56" t="s">
        <v>61</v>
      </c>
      <c r="H30" s="56"/>
      <c r="I30" s="57">
        <v>120</v>
      </c>
      <c r="J30" s="15"/>
    </row>
    <row r="31" spans="1:10" ht="13.5" thickBot="1">
      <c r="A31" s="5"/>
      <c r="B31" s="6"/>
      <c r="C31" s="6"/>
      <c r="D31" s="10"/>
      <c r="E31" s="78"/>
      <c r="J31" s="15"/>
    </row>
    <row r="32" spans="1:10" ht="12.75">
      <c r="A32" s="50" t="s">
        <v>66</v>
      </c>
      <c r="B32" s="51"/>
      <c r="C32" s="51"/>
      <c r="D32" s="58"/>
      <c r="E32" s="78"/>
      <c r="J32" s="15"/>
    </row>
    <row r="33" spans="1:10" ht="13.5" thickBot="1">
      <c r="A33" s="53" t="s">
        <v>1</v>
      </c>
      <c r="B33" s="6" t="s">
        <v>3</v>
      </c>
      <c r="C33" s="6"/>
      <c r="D33" s="59"/>
      <c r="E33" s="78"/>
      <c r="J33" s="15"/>
    </row>
    <row r="34" spans="1:10" ht="13.5" thickBot="1">
      <c r="A34" s="55" t="s">
        <v>2</v>
      </c>
      <c r="B34" s="56" t="s">
        <v>14</v>
      </c>
      <c r="C34" s="56"/>
      <c r="D34" s="57">
        <v>120</v>
      </c>
      <c r="E34" s="78"/>
      <c r="F34" s="50" t="s">
        <v>64</v>
      </c>
      <c r="G34" s="51"/>
      <c r="H34" s="51"/>
      <c r="I34" s="52"/>
      <c r="J34" s="15"/>
    </row>
    <row r="35" spans="1:10" ht="13.5" thickBot="1">
      <c r="A35" s="5"/>
      <c r="B35" s="6"/>
      <c r="C35" s="6"/>
      <c r="D35" s="7"/>
      <c r="E35" s="78"/>
      <c r="F35" s="53" t="s">
        <v>1</v>
      </c>
      <c r="G35" s="6" t="s">
        <v>61</v>
      </c>
      <c r="H35" s="6"/>
      <c r="I35" s="54"/>
      <c r="J35" s="15"/>
    </row>
    <row r="36" spans="1:10" ht="13.5" thickBot="1">
      <c r="A36" s="50" t="s">
        <v>68</v>
      </c>
      <c r="B36" s="51"/>
      <c r="C36" s="51"/>
      <c r="D36" s="52"/>
      <c r="E36" s="78"/>
      <c r="F36" s="55" t="s">
        <v>2</v>
      </c>
      <c r="G36" s="56" t="s">
        <v>65</v>
      </c>
      <c r="H36" s="56"/>
      <c r="I36" s="57">
        <v>60</v>
      </c>
      <c r="J36" s="15"/>
    </row>
    <row r="37" spans="1:10" ht="13.5" thickBot="1">
      <c r="A37" s="53" t="s">
        <v>1</v>
      </c>
      <c r="B37" s="6" t="s">
        <v>15</v>
      </c>
      <c r="C37" s="6"/>
      <c r="D37" s="54"/>
      <c r="E37" s="78"/>
      <c r="J37" s="15"/>
    </row>
    <row r="38" spans="1:10" ht="13.5" thickBot="1">
      <c r="A38" s="55" t="s">
        <v>2</v>
      </c>
      <c r="B38" s="56" t="s">
        <v>3</v>
      </c>
      <c r="C38" s="56"/>
      <c r="D38" s="57">
        <v>60</v>
      </c>
      <c r="E38" s="78"/>
      <c r="F38" s="50" t="s">
        <v>66</v>
      </c>
      <c r="G38" s="51"/>
      <c r="H38" s="51"/>
      <c r="I38" s="52"/>
      <c r="J38" s="15"/>
    </row>
    <row r="39" spans="1:10" ht="12.75">
      <c r="A39" s="50" t="s">
        <v>73</v>
      </c>
      <c r="B39" s="51"/>
      <c r="C39" s="51"/>
      <c r="D39" s="52"/>
      <c r="E39" s="78"/>
      <c r="F39" s="53" t="s">
        <v>1</v>
      </c>
      <c r="G39" s="6" t="s">
        <v>40</v>
      </c>
      <c r="H39" s="6"/>
      <c r="I39" s="54"/>
      <c r="J39" s="15"/>
    </row>
    <row r="40" spans="1:10" ht="13.5" thickBot="1">
      <c r="A40" s="53" t="s">
        <v>1</v>
      </c>
      <c r="B40" s="6" t="s">
        <v>74</v>
      </c>
      <c r="C40" s="63">
        <v>200</v>
      </c>
      <c r="D40" s="54"/>
      <c r="E40" s="78"/>
      <c r="F40" s="55" t="s">
        <v>2</v>
      </c>
      <c r="G40" s="56" t="s">
        <v>67</v>
      </c>
      <c r="H40" s="56"/>
      <c r="I40" s="57">
        <v>40</v>
      </c>
      <c r="J40" s="15"/>
    </row>
    <row r="41" spans="1:10" ht="12.75">
      <c r="A41" s="53" t="s">
        <v>1</v>
      </c>
      <c r="B41" s="6" t="s">
        <v>75</v>
      </c>
      <c r="C41" s="63">
        <v>120</v>
      </c>
      <c r="D41" s="54">
        <v>320</v>
      </c>
      <c r="E41" s="78"/>
      <c r="F41" s="50"/>
      <c r="G41" s="51"/>
      <c r="H41" s="51"/>
      <c r="I41" s="52"/>
      <c r="J41" s="15"/>
    </row>
    <row r="42" spans="1:10" ht="13.5" thickBot="1">
      <c r="A42" s="55" t="s">
        <v>2</v>
      </c>
      <c r="B42" s="56" t="s">
        <v>76</v>
      </c>
      <c r="C42" s="56"/>
      <c r="D42" s="61">
        <v>320</v>
      </c>
      <c r="E42" s="78"/>
      <c r="F42" s="53"/>
      <c r="G42" s="6"/>
      <c r="H42" s="6"/>
      <c r="I42" s="54"/>
      <c r="J42" s="15"/>
    </row>
    <row r="43" spans="1:10" ht="13.5" thickBot="1">
      <c r="A43" s="50" t="s">
        <v>77</v>
      </c>
      <c r="B43" s="51"/>
      <c r="C43" s="51"/>
      <c r="D43" s="52"/>
      <c r="E43" s="78"/>
      <c r="F43" s="55"/>
      <c r="G43" s="56"/>
      <c r="H43" s="56"/>
      <c r="I43" s="57"/>
      <c r="J43" s="15"/>
    </row>
    <row r="44" spans="1:10" ht="12.75">
      <c r="A44" s="53" t="s">
        <v>1</v>
      </c>
      <c r="B44" s="6" t="s">
        <v>76</v>
      </c>
      <c r="C44" s="6"/>
      <c r="D44" s="54"/>
      <c r="E44" s="78"/>
      <c r="F44" s="64"/>
      <c r="G44" s="51"/>
      <c r="H44" s="51"/>
      <c r="I44" s="58"/>
      <c r="J44" s="15"/>
    </row>
    <row r="45" spans="1:10" ht="13.5" thickBot="1">
      <c r="A45" s="55" t="s">
        <v>2</v>
      </c>
      <c r="B45" s="56" t="s">
        <v>78</v>
      </c>
      <c r="C45" s="62">
        <v>36</v>
      </c>
      <c r="D45" s="61"/>
      <c r="E45" s="78"/>
      <c r="F45" s="53"/>
      <c r="G45" s="6"/>
      <c r="H45" s="6"/>
      <c r="I45" s="59"/>
      <c r="J45" s="15"/>
    </row>
    <row r="46" spans="1:10" ht="13.5" thickBot="1">
      <c r="A46" s="55" t="s">
        <v>2</v>
      </c>
      <c r="B46" s="56" t="s">
        <v>79</v>
      </c>
      <c r="C46" s="62">
        <v>164</v>
      </c>
      <c r="D46" s="61">
        <v>200</v>
      </c>
      <c r="E46" s="15"/>
      <c r="F46" s="55"/>
      <c r="G46" s="56"/>
      <c r="H46" s="56"/>
      <c r="I46" s="65"/>
      <c r="J46" s="15"/>
    </row>
  </sheetData>
  <mergeCells count="2">
    <mergeCell ref="A7:I7"/>
    <mergeCell ref="E10:E45"/>
  </mergeCells>
  <printOptions/>
  <pageMargins left="0.11" right="0.7874015748031497" top="0.18" bottom="0.13" header="0.13" footer="0.18"/>
  <pageSetup horizontalDpi="600" verticalDpi="600" orientation="landscape" paperSize="9" scale="97" r:id="rId3"/>
  <headerFooter alignWithMargins="0">
    <oddHeader>&amp;LADM / PGS&amp;C&amp;G&amp;RPAPEL DE TRABALHO 1</oddHeader>
    <oddFooter>&amp;LDOCENTE - Arievaldo Alves de Lima
http://www.grupoempresarial.adm.br&amp;C&amp;N&amp;R&amp;D  &amp;T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D10"/>
  <sheetViews>
    <sheetView workbookViewId="0" topLeftCell="A1">
      <selection activeCell="A1" sqref="A1:A2"/>
    </sheetView>
  </sheetViews>
  <sheetFormatPr defaultColWidth="9.140625" defaultRowHeight="12.75"/>
  <cols>
    <col min="1" max="1" width="54.57421875" style="0" customWidth="1"/>
  </cols>
  <sheetData>
    <row r="5" spans="1:4" ht="12.75">
      <c r="A5" s="26" t="s">
        <v>24</v>
      </c>
      <c r="B5" s="26" t="s">
        <v>38</v>
      </c>
      <c r="C5" s="26" t="s">
        <v>19</v>
      </c>
      <c r="D5" s="27" t="s">
        <v>44</v>
      </c>
    </row>
    <row r="6" spans="1:4" ht="16.5" customHeight="1">
      <c r="A6" s="28" t="s">
        <v>39</v>
      </c>
      <c r="B6" s="29">
        <v>3200</v>
      </c>
      <c r="C6" s="29">
        <v>3240</v>
      </c>
      <c r="D6" s="30">
        <f>C6-B6</f>
        <v>40</v>
      </c>
    </row>
    <row r="7" spans="1:4" ht="13.5">
      <c r="A7" s="28" t="s">
        <v>40</v>
      </c>
      <c r="B7" s="31">
        <v>200</v>
      </c>
      <c r="C7" s="31">
        <v>160</v>
      </c>
      <c r="D7" s="30">
        <f>C7-B7</f>
        <v>-40</v>
      </c>
    </row>
    <row r="8" spans="1:4" ht="13.5">
      <c r="A8" s="28" t="s">
        <v>41</v>
      </c>
      <c r="B8" s="31">
        <v>400</v>
      </c>
      <c r="C8" s="31">
        <v>520</v>
      </c>
      <c r="D8" s="30">
        <f>C8-B8</f>
        <v>120</v>
      </c>
    </row>
    <row r="9" spans="1:4" ht="15.75" customHeight="1">
      <c r="A9" s="32" t="s">
        <v>43</v>
      </c>
      <c r="B9" s="33"/>
      <c r="C9" s="33">
        <v>-60</v>
      </c>
      <c r="D9" s="30">
        <f>C9-B9</f>
        <v>-60</v>
      </c>
    </row>
    <row r="10" spans="1:4" ht="19.5" customHeight="1">
      <c r="A10" s="28" t="s">
        <v>42</v>
      </c>
      <c r="B10" s="29">
        <f>SUM(B6:B9)</f>
        <v>3800</v>
      </c>
      <c r="C10" s="29">
        <f>SUM(C6:C9)</f>
        <v>3860</v>
      </c>
      <c r="D10" s="30">
        <f>C10-B10</f>
        <v>60</v>
      </c>
    </row>
  </sheetData>
  <printOptions/>
  <pageMargins left="0.75" right="0.75" top="1" bottom="1" header="0.492125985" footer="0.492125985"/>
  <pageSetup horizontalDpi="300" verticalDpi="300" orientation="landscape" paperSize="9" scale="150" r:id="rId2"/>
  <headerFooter alignWithMargins="0">
    <oddHeader>&amp;LPGS Petroleum Geo Systems&amp;C&amp;G&amp;RPAPEL DE TRABALHO 2</oddHeader>
    <oddFooter>&amp;LDOCENTE - Arievaldo Alves de Lima
http://www.grupoempresarial.adm.br&amp;C&amp;N&amp;R&amp;D  &amp;T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2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3.57421875" style="0" customWidth="1"/>
    <col min="2" max="2" width="9.8515625" style="0" customWidth="1"/>
    <col min="3" max="3" width="10.00390625" style="0" customWidth="1"/>
  </cols>
  <sheetData>
    <row r="7" spans="1:6" ht="12.75">
      <c r="A7" s="34" t="s">
        <v>24</v>
      </c>
      <c r="B7" s="35" t="s">
        <v>0</v>
      </c>
      <c r="C7" s="35" t="s">
        <v>16</v>
      </c>
      <c r="D7" s="33" t="s">
        <v>45</v>
      </c>
      <c r="E7" s="33" t="s">
        <v>46</v>
      </c>
      <c r="F7" s="33" t="s">
        <v>47</v>
      </c>
    </row>
    <row r="8" spans="1:6" ht="13.5">
      <c r="A8" s="36" t="s">
        <v>25</v>
      </c>
      <c r="B8" s="37">
        <f>mestre!B9-registros!D14-registros!D18-registros!D26+registros!D22+registros!D38</f>
        <v>1296</v>
      </c>
      <c r="C8" s="37">
        <f>mestre!C9+registros!I18+registros!I21+registros!I22+registros!I30</f>
        <v>2720</v>
      </c>
      <c r="D8" s="30">
        <f>B8+C8</f>
        <v>4016</v>
      </c>
      <c r="E8" s="30">
        <f>registros!D22</f>
        <v>200</v>
      </c>
      <c r="F8" s="30">
        <f>D8-E8</f>
        <v>3816</v>
      </c>
    </row>
    <row r="9" spans="1:6" ht="13.5">
      <c r="A9" s="36" t="s">
        <v>26</v>
      </c>
      <c r="B9" s="37">
        <f>mestre!B10+registros!D18</f>
        <v>1600</v>
      </c>
      <c r="C9" s="37">
        <v>480</v>
      </c>
      <c r="D9" s="30">
        <f>B9+C9</f>
        <v>2080</v>
      </c>
      <c r="E9" s="30">
        <f>registros!D18</f>
        <v>600</v>
      </c>
      <c r="F9" s="30">
        <f aca="true" t="shared" si="0" ref="F9:F20">D9-E9</f>
        <v>1480</v>
      </c>
    </row>
    <row r="10" spans="1:6" ht="13.5">
      <c r="A10" s="36" t="s">
        <v>27</v>
      </c>
      <c r="B10" s="37">
        <f>mestre!B11+registros!D12+registros!D13+registros!D34-registros!D38</f>
        <v>6060</v>
      </c>
      <c r="C10" s="37"/>
      <c r="D10" s="30">
        <f>B10+C10</f>
        <v>6060</v>
      </c>
      <c r="E10" s="30">
        <f>mutação!C10</f>
        <v>3860</v>
      </c>
      <c r="F10" s="30">
        <f t="shared" si="0"/>
        <v>2200</v>
      </c>
    </row>
    <row r="11" spans="1:6" ht="13.5">
      <c r="A11" s="36" t="s">
        <v>28</v>
      </c>
      <c r="B11" s="37">
        <f>mestre!B12</f>
        <v>800</v>
      </c>
      <c r="C11" s="37">
        <f>mestre!C12</f>
        <v>3200</v>
      </c>
      <c r="D11" s="30">
        <f>B11+C11</f>
        <v>4000</v>
      </c>
      <c r="E11" s="33"/>
      <c r="F11" s="30">
        <f t="shared" si="0"/>
        <v>4000</v>
      </c>
    </row>
    <row r="12" spans="1:6" ht="13.5">
      <c r="A12" s="36" t="s">
        <v>29</v>
      </c>
      <c r="B12" s="37">
        <f>SUM(B8:B11)</f>
        <v>9756</v>
      </c>
      <c r="C12" s="37">
        <f>SUM(C8:C11)</f>
        <v>6400</v>
      </c>
      <c r="D12" s="30">
        <f>B12+C12</f>
        <v>16156</v>
      </c>
      <c r="E12" s="30">
        <f>SUM(E8:E11)</f>
        <v>4660</v>
      </c>
      <c r="F12" s="30">
        <f t="shared" si="0"/>
        <v>11496</v>
      </c>
    </row>
    <row r="13" spans="1:6" ht="13.5">
      <c r="A13" s="36"/>
      <c r="B13" s="37"/>
      <c r="C13" s="37"/>
      <c r="D13" s="33"/>
      <c r="E13" s="33"/>
      <c r="F13" s="30"/>
    </row>
    <row r="14" spans="1:6" ht="13.5">
      <c r="A14" s="36" t="s">
        <v>30</v>
      </c>
      <c r="B14" s="37">
        <f>mestre!B15+registros!D30</f>
        <v>4116</v>
      </c>
      <c r="C14" s="37">
        <f>mestre!C15+registros!I23+registros!I36</f>
        <v>1140</v>
      </c>
      <c r="D14" s="30">
        <f>SUM(B14:C14)</f>
        <v>5256</v>
      </c>
      <c r="E14" s="30">
        <f>registros!I23</f>
        <v>200</v>
      </c>
      <c r="F14" s="30">
        <f t="shared" si="0"/>
        <v>5056</v>
      </c>
    </row>
    <row r="15" spans="1:6" ht="13.5">
      <c r="A15" s="36" t="s">
        <v>31</v>
      </c>
      <c r="B15" s="37">
        <v>680</v>
      </c>
      <c r="C15" s="37">
        <f>mestre!C16+registros!I18</f>
        <v>1400</v>
      </c>
      <c r="D15" s="30">
        <f>SUM(B15:C15)</f>
        <v>2080</v>
      </c>
      <c r="E15" s="30">
        <f>registros!D18</f>
        <v>600</v>
      </c>
      <c r="F15" s="30">
        <f t="shared" si="0"/>
        <v>1480</v>
      </c>
    </row>
    <row r="16" spans="1:6" ht="13.5">
      <c r="A16" s="36" t="s">
        <v>32</v>
      </c>
      <c r="B16" s="37"/>
      <c r="C16" s="37"/>
      <c r="D16" s="33"/>
      <c r="E16" s="33"/>
      <c r="F16" s="30"/>
    </row>
    <row r="17" spans="1:6" ht="13.5">
      <c r="A17" s="36" t="s">
        <v>33</v>
      </c>
      <c r="B17" s="37">
        <v>4000</v>
      </c>
      <c r="C17" s="37">
        <f>mestre!C18+registros!I40</f>
        <v>3240</v>
      </c>
      <c r="D17" s="30">
        <f>SUM(B17:C17)</f>
        <v>7240</v>
      </c>
      <c r="E17" s="30">
        <f>mutação!C6</f>
        <v>3240</v>
      </c>
      <c r="F17" s="30">
        <f t="shared" si="0"/>
        <v>4000</v>
      </c>
    </row>
    <row r="18" spans="1:6" ht="13.5">
      <c r="A18" s="36" t="s">
        <v>34</v>
      </c>
      <c r="B18" s="37">
        <v>480</v>
      </c>
      <c r="C18" s="37">
        <f>mestre!C19-registros!I40</f>
        <v>160</v>
      </c>
      <c r="D18" s="30">
        <f>SUM(B18:C18)</f>
        <v>640</v>
      </c>
      <c r="E18" s="33">
        <f>mutação!C7</f>
        <v>160</v>
      </c>
      <c r="F18" s="30">
        <f t="shared" si="0"/>
        <v>480</v>
      </c>
    </row>
    <row r="19" spans="1:6" ht="13.5">
      <c r="A19" s="36" t="s">
        <v>35</v>
      </c>
      <c r="B19" s="37">
        <f>mestre!B20+registros!D34+registros!D22-registros!D26-registros!D30</f>
        <v>480</v>
      </c>
      <c r="C19" s="37">
        <f>mestre!C20+registros!I30-registros!I36</f>
        <v>460</v>
      </c>
      <c r="D19" s="30">
        <f>SUM(B19:C19)</f>
        <v>940</v>
      </c>
      <c r="E19" s="33">
        <f>mutação!C8+mutação!C9</f>
        <v>460</v>
      </c>
      <c r="F19" s="30">
        <f t="shared" si="0"/>
        <v>480</v>
      </c>
    </row>
    <row r="20" spans="1:6" ht="13.5">
      <c r="A20" s="36" t="s">
        <v>36</v>
      </c>
      <c r="B20" s="37">
        <f>SUM(B14:B19)</f>
        <v>9756</v>
      </c>
      <c r="C20" s="37">
        <f>SUM(C14:C19)</f>
        <v>6400</v>
      </c>
      <c r="D20" s="30">
        <f>SUM(B20:C20)</f>
        <v>16156</v>
      </c>
      <c r="E20" s="30">
        <f>SUM(E14:E19)</f>
        <v>4660</v>
      </c>
      <c r="F20" s="30">
        <f t="shared" si="0"/>
        <v>11496</v>
      </c>
    </row>
    <row r="26" ht="12.75">
      <c r="B26" s="19"/>
    </row>
  </sheetData>
  <printOptions/>
  <pageMargins left="0.75" right="0.75" top="1" bottom="1" header="0.492125985" footer="0.492125985"/>
  <pageSetup horizontalDpi="300" verticalDpi="300" orientation="landscape" paperSize="9" scale="135" r:id="rId2"/>
  <headerFooter alignWithMargins="0">
    <oddHeader>&amp;LADM / PGS&amp;C&amp;G&amp;RCONSOLIDAÇÃO
 DOS BALANÇOS
PAPEL DE TRABALHO 4</oddHeader>
    <oddFooter>&amp;LDocente - Arievaldo Alves de Lima
http://www.grupoempresarial.adm.br&amp;C&amp;N&amp;R&amp;D  &amp;T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6:D33"/>
  <sheetViews>
    <sheetView workbookViewId="0" topLeftCell="A4">
      <selection activeCell="J7" sqref="J7"/>
    </sheetView>
  </sheetViews>
  <sheetFormatPr defaultColWidth="9.140625" defaultRowHeight="12.75"/>
  <cols>
    <col min="3" max="3" width="31.57421875" style="0" customWidth="1"/>
  </cols>
  <sheetData>
    <row r="5" ht="13.5" thickBot="1"/>
    <row r="6" spans="3:4" ht="12.75">
      <c r="C6" s="67" t="s">
        <v>24</v>
      </c>
      <c r="D6" s="68" t="s">
        <v>16</v>
      </c>
    </row>
    <row r="7" spans="3:4" ht="13.5">
      <c r="C7" s="69" t="s">
        <v>25</v>
      </c>
      <c r="D7" s="70">
        <f>mestre!C9+registros!I18+registros!I21+registros!I22+registros!I30</f>
        <v>2720</v>
      </c>
    </row>
    <row r="8" spans="3:4" ht="13.5">
      <c r="C8" s="69"/>
      <c r="D8" s="70"/>
    </row>
    <row r="9" spans="3:4" ht="13.5">
      <c r="C9" s="69" t="s">
        <v>26</v>
      </c>
      <c r="D9" s="70">
        <v>480</v>
      </c>
    </row>
    <row r="10" spans="3:4" ht="13.5">
      <c r="C10" s="69"/>
      <c r="D10" s="70"/>
    </row>
    <row r="11" spans="3:4" ht="13.5">
      <c r="C11" s="69" t="s">
        <v>27</v>
      </c>
      <c r="D11" s="70"/>
    </row>
    <row r="12" spans="3:4" ht="12.75">
      <c r="C12" s="71"/>
      <c r="D12" s="72"/>
    </row>
    <row r="13" spans="3:4" ht="13.5">
      <c r="C13" s="69" t="s">
        <v>28</v>
      </c>
      <c r="D13" s="70">
        <f>mestre!C12</f>
        <v>3200</v>
      </c>
    </row>
    <row r="14" spans="3:4" ht="13.5">
      <c r="C14" s="69"/>
      <c r="D14" s="70"/>
    </row>
    <row r="15" spans="3:4" ht="13.5">
      <c r="C15" s="69" t="s">
        <v>69</v>
      </c>
      <c r="D15" s="70">
        <f>registros!D13</f>
        <v>200</v>
      </c>
    </row>
    <row r="16" spans="3:4" ht="13.5">
      <c r="C16" s="69"/>
      <c r="D16" s="70"/>
    </row>
    <row r="17" spans="3:4" ht="13.5">
      <c r="C17" s="73" t="s">
        <v>29</v>
      </c>
      <c r="D17" s="74">
        <f>SUM(D7:D15)</f>
        <v>6600</v>
      </c>
    </row>
    <row r="18" spans="3:4" ht="13.5">
      <c r="C18" s="69"/>
      <c r="D18" s="70"/>
    </row>
    <row r="19" spans="3:4" ht="13.5">
      <c r="C19" s="69"/>
      <c r="D19" s="70"/>
    </row>
    <row r="20" spans="3:4" ht="13.5">
      <c r="C20" s="69"/>
      <c r="D20" s="70"/>
    </row>
    <row r="21" spans="3:4" ht="13.5">
      <c r="C21" s="69"/>
      <c r="D21" s="70"/>
    </row>
    <row r="22" spans="3:4" ht="13.5">
      <c r="C22" s="69" t="s">
        <v>30</v>
      </c>
      <c r="D22" s="70">
        <f>mestre!C15+registros!I23+registros!I36</f>
        <v>1140</v>
      </c>
    </row>
    <row r="23" spans="3:4" ht="13.5">
      <c r="C23" s="69"/>
      <c r="D23" s="70"/>
    </row>
    <row r="24" spans="3:4" ht="13.5">
      <c r="C24" s="69" t="s">
        <v>31</v>
      </c>
      <c r="D24" s="70">
        <f>mestre!C16+registros!I18</f>
        <v>1400</v>
      </c>
    </row>
    <row r="25" spans="3:4" ht="13.5">
      <c r="C25" s="69"/>
      <c r="D25" s="70"/>
    </row>
    <row r="26" spans="3:4" ht="13.5">
      <c r="C26" s="69"/>
      <c r="D26" s="70"/>
    </row>
    <row r="27" spans="3:4" ht="13.5">
      <c r="C27" s="69" t="s">
        <v>70</v>
      </c>
      <c r="D27" s="70">
        <f>registros!D34-registros!D38</f>
        <v>60</v>
      </c>
    </row>
    <row r="28" spans="3:4" ht="13.5">
      <c r="C28" s="69"/>
      <c r="D28" s="70"/>
    </row>
    <row r="29" spans="3:4" ht="13.5">
      <c r="C29" s="69" t="s">
        <v>71</v>
      </c>
      <c r="D29" s="70">
        <f>registros!D14</f>
        <v>4000</v>
      </c>
    </row>
    <row r="30" spans="3:4" ht="13.5">
      <c r="C30" s="69"/>
      <c r="D30" s="70"/>
    </row>
    <row r="31" spans="3:4" ht="13.5">
      <c r="C31" s="69"/>
      <c r="D31" s="70"/>
    </row>
    <row r="32" spans="3:4" ht="13.5">
      <c r="C32" s="69"/>
      <c r="D32" s="70"/>
    </row>
    <row r="33" spans="3:4" ht="14.25" thickBot="1">
      <c r="C33" s="75" t="s">
        <v>36</v>
      </c>
      <c r="D33" s="76">
        <f>SUM(D22:D31)</f>
        <v>6600</v>
      </c>
    </row>
  </sheetData>
  <printOptions/>
  <pageMargins left="0.75" right="0.75" top="1" bottom="1" header="0.492125985" footer="0.492125985"/>
  <pageSetup horizontalDpi="300" verticalDpi="300" orientation="portrait" paperSize="9" r:id="rId2"/>
  <headerFooter alignWithMargins="0">
    <oddHeader>&amp;LPGS&amp;C&amp;G&amp;RCOMPOSIÇÃO DO INVESTIMENTO
PAPEL DE TRABALHO 5</oddHeader>
    <oddFooter>&amp;LDOCENTE - Arievaldo Alves de Lima
http://www.grupoempresarial.adm.br&amp;C&amp;N&amp;R&amp;D  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Arievaldo Alves de Lima</cp:lastModifiedBy>
  <cp:lastPrinted>2008-09-22T00:00:36Z</cp:lastPrinted>
  <dcterms:created xsi:type="dcterms:W3CDTF">2008-09-20T15:34:34Z</dcterms:created>
  <dcterms:modified xsi:type="dcterms:W3CDTF">2008-09-24T19:47:51Z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