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20" windowHeight="9945" activeTab="1"/>
  </bookViews>
  <sheets>
    <sheet name="PERMANENTE" sheetId="1" r:id="rId1"/>
    <sheet name="PERIODICO" sheetId="2" r:id="rId2"/>
    <sheet name="RESULTADOS" sheetId="3" r:id="rId3"/>
  </sheets>
  <definedNames/>
  <calcPr fullCalcOnLoad="1"/>
</workbook>
</file>

<file path=xl/sharedStrings.xml><?xml version="1.0" encoding="utf-8"?>
<sst xmlns="http://schemas.openxmlformats.org/spreadsheetml/2006/main" count="187" uniqueCount="40">
  <si>
    <t>ordem</t>
  </si>
  <si>
    <t>evento</t>
  </si>
  <si>
    <t>unidades</t>
  </si>
  <si>
    <t>total unidades</t>
  </si>
  <si>
    <t>total monetario</t>
  </si>
  <si>
    <t>estoque inicial</t>
  </si>
  <si>
    <t>compras a vista</t>
  </si>
  <si>
    <t>compras a prazo</t>
  </si>
  <si>
    <t>vendas a prazo</t>
  </si>
  <si>
    <t>vendas a vista</t>
  </si>
  <si>
    <t>unitario</t>
  </si>
  <si>
    <t>Nota Fiscal</t>
  </si>
  <si>
    <t>PEPS</t>
  </si>
  <si>
    <t>Controle de Estoques</t>
  </si>
  <si>
    <t>UEPS</t>
  </si>
  <si>
    <t>OBS</t>
  </si>
  <si>
    <t>CM unit</t>
  </si>
  <si>
    <t>C MED</t>
  </si>
  <si>
    <r>
      <t>C</t>
    </r>
    <r>
      <rPr>
        <b/>
        <sz val="22"/>
        <color indexed="10"/>
        <rFont val="Calibri"/>
        <family val="2"/>
      </rPr>
      <t>MED</t>
    </r>
  </si>
  <si>
    <t>vendas 1</t>
  </si>
  <si>
    <t>vendas 2</t>
  </si>
  <si>
    <t>vendas 3</t>
  </si>
  <si>
    <t>vendas 4</t>
  </si>
  <si>
    <t>todas as vendas</t>
  </si>
  <si>
    <t>CONTAS</t>
  </si>
  <si>
    <t>VALOR</t>
  </si>
  <si>
    <t>PERMANENTE</t>
  </si>
  <si>
    <t>Vendas</t>
  </si>
  <si>
    <t>custos / PEPS</t>
  </si>
  <si>
    <t>custos / UEPS</t>
  </si>
  <si>
    <t>custos / MEDIO</t>
  </si>
  <si>
    <t>Imposto  10%</t>
  </si>
  <si>
    <t>lucro bruto</t>
  </si>
  <si>
    <t>desp adm</t>
  </si>
  <si>
    <t>des coml</t>
  </si>
  <si>
    <t>lucro antes IR</t>
  </si>
  <si>
    <t>Imp de Renda</t>
  </si>
  <si>
    <t>PERIODICO</t>
  </si>
  <si>
    <t>Resultado  Final</t>
  </si>
  <si>
    <t>Resultado Final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</si>
</sst>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6"/>
      <name val="Calibri"/>
      <family val="2"/>
    </font>
    <font>
      <b/>
      <sz val="24"/>
      <color indexed="56"/>
      <name val="Calibri"/>
      <family val="2"/>
    </font>
    <font>
      <b/>
      <sz val="12"/>
      <color indexed="60"/>
      <name val="Calibri"/>
      <family val="2"/>
    </font>
    <font>
      <b/>
      <sz val="24"/>
      <color indexed="6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22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3"/>
      <name val="Calibri"/>
      <family val="2"/>
    </font>
    <font>
      <b/>
      <sz val="24"/>
      <color theme="3"/>
      <name val="Calibri"/>
      <family val="2"/>
    </font>
    <font>
      <b/>
      <sz val="12"/>
      <color theme="5" tint="-0.24997000396251678"/>
      <name val="Calibri"/>
      <family val="2"/>
    </font>
    <font>
      <b/>
      <sz val="24"/>
      <color theme="5" tint="-0.24997000396251678"/>
      <name val="Calibri"/>
      <family val="2"/>
    </font>
    <font>
      <sz val="11"/>
      <color theme="3" tint="0.39998000860214233"/>
      <name val="Calibri"/>
      <family val="2"/>
    </font>
    <font>
      <sz val="11"/>
      <color theme="5" tint="-0.24997000396251678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4" fillId="0" borderId="13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9" fillId="0" borderId="14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3" fontId="51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3" fontId="52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47" fillId="0" borderId="12" xfId="0" applyFont="1" applyBorder="1" applyAlignment="1">
      <alignment/>
    </xf>
    <xf numFmtId="0" fontId="48" fillId="0" borderId="13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53" fillId="0" borderId="0" xfId="0" applyFont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54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4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54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5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4" fontId="0" fillId="15" borderId="10" xfId="0" applyNumberFormat="1" applyFill="1" applyBorder="1" applyAlignment="1">
      <alignment/>
    </xf>
    <xf numFmtId="2" fontId="0" fillId="15" borderId="10" xfId="0" applyNumberFormat="1" applyFill="1" applyBorder="1" applyAlignment="1">
      <alignment/>
    </xf>
    <xf numFmtId="4" fontId="0" fillId="10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0" fontId="54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54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54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/>
    </xf>
    <xf numFmtId="0" fontId="54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53" fillId="0" borderId="0" xfId="0" applyFont="1" applyBorder="1" applyAlignment="1">
      <alignment horizontal="center"/>
    </xf>
    <xf numFmtId="0" fontId="54" fillId="36" borderId="11" xfId="0" applyFont="1" applyFill="1" applyBorder="1" applyAlignment="1">
      <alignment horizontal="center"/>
    </xf>
    <xf numFmtId="0" fontId="53" fillId="0" borderId="17" xfId="0" applyFont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43" fillId="39" borderId="0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2" fontId="43" fillId="36" borderId="10" xfId="0" applyNumberFormat="1" applyFont="1" applyFill="1" applyBorder="1" applyAlignment="1">
      <alignment/>
    </xf>
    <xf numFmtId="0" fontId="43" fillId="17" borderId="0" xfId="0" applyFont="1" applyFill="1" applyBorder="1" applyAlignment="1">
      <alignment/>
    </xf>
    <xf numFmtId="0" fontId="43" fillId="15" borderId="10" xfId="0" applyFont="1" applyFill="1" applyBorder="1" applyAlignment="1">
      <alignment/>
    </xf>
    <xf numFmtId="2" fontId="43" fillId="15" borderId="10" xfId="0" applyNumberFormat="1" applyFont="1" applyFill="1" applyBorder="1" applyAlignment="1">
      <alignment/>
    </xf>
    <xf numFmtId="0" fontId="43" fillId="40" borderId="0" xfId="0" applyFont="1" applyFill="1" applyBorder="1" applyAlignment="1">
      <alignment/>
    </xf>
    <xf numFmtId="0" fontId="43" fillId="10" borderId="10" xfId="0" applyFont="1" applyFill="1" applyBorder="1" applyAlignment="1">
      <alignment/>
    </xf>
    <xf numFmtId="2" fontId="43" fillId="10" borderId="10" xfId="0" applyNumberFormat="1" applyFont="1" applyFill="1" applyBorder="1" applyAlignment="1">
      <alignment/>
    </xf>
    <xf numFmtId="0" fontId="43" fillId="38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/>
    </xf>
    <xf numFmtId="2" fontId="43" fillId="34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/>
    </xf>
    <xf numFmtId="2" fontId="43" fillId="35" borderId="10" xfId="0" applyNumberFormat="1" applyFont="1" applyFill="1" applyBorder="1" applyAlignment="1">
      <alignment/>
    </xf>
    <xf numFmtId="0" fontId="43" fillId="37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114300</xdr:rowOff>
    </xdr:from>
    <xdr:to>
      <xdr:col>6</xdr:col>
      <xdr:colOff>847725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04800"/>
          <a:ext cx="1609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114300</xdr:rowOff>
    </xdr:from>
    <xdr:to>
      <xdr:col>6</xdr:col>
      <xdr:colOff>847725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04800"/>
          <a:ext cx="1609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171450</xdr:rowOff>
    </xdr:from>
    <xdr:to>
      <xdr:col>10</xdr:col>
      <xdr:colOff>0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7886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22">
      <selection activeCell="I35" sqref="I35"/>
    </sheetView>
  </sheetViews>
  <sheetFormatPr defaultColWidth="9.140625" defaultRowHeight="15"/>
  <cols>
    <col min="1" max="1" width="5.8515625" style="0" customWidth="1"/>
    <col min="2" max="2" width="15.8515625" style="0" customWidth="1"/>
    <col min="3" max="3" width="8.57421875" style="0" customWidth="1"/>
    <col min="4" max="4" width="8.421875" style="0" customWidth="1"/>
    <col min="5" max="5" width="12.8515625" style="0" customWidth="1"/>
    <col min="6" max="6" width="13.140625" style="0" customWidth="1"/>
    <col min="7" max="7" width="16.00390625" style="0" customWidth="1"/>
  </cols>
  <sheetData>
    <row r="4" ht="15.75" thickBot="1"/>
    <row r="5" spans="1:5" ht="31.5">
      <c r="A5" s="14" t="s">
        <v>13</v>
      </c>
      <c r="B5" s="6"/>
      <c r="E5" s="15" t="s">
        <v>12</v>
      </c>
    </row>
    <row r="6" spans="1:8" ht="15">
      <c r="A6" s="1" t="s">
        <v>0</v>
      </c>
      <c r="B6" s="1" t="s">
        <v>1</v>
      </c>
      <c r="C6" s="1" t="s">
        <v>2</v>
      </c>
      <c r="D6" s="1" t="s">
        <v>10</v>
      </c>
      <c r="E6" s="1" t="s">
        <v>11</v>
      </c>
      <c r="F6" s="1" t="s">
        <v>3</v>
      </c>
      <c r="G6" s="1" t="s">
        <v>4</v>
      </c>
      <c r="H6" s="8" t="s">
        <v>15</v>
      </c>
    </row>
    <row r="7" spans="1:8" ht="15">
      <c r="A7" s="1">
        <v>1</v>
      </c>
      <c r="B7" s="2" t="s">
        <v>5</v>
      </c>
      <c r="C7" s="3">
        <v>1000</v>
      </c>
      <c r="D7" s="4">
        <v>10</v>
      </c>
      <c r="E7" s="4">
        <f>C7*D7</f>
        <v>10000</v>
      </c>
      <c r="F7" s="3">
        <f>C7</f>
        <v>1000</v>
      </c>
      <c r="G7" s="4">
        <f>D7*C7</f>
        <v>10000</v>
      </c>
      <c r="H7" s="2"/>
    </row>
    <row r="8" spans="1:8" ht="15">
      <c r="A8" s="1">
        <v>2</v>
      </c>
      <c r="B8" s="2" t="s">
        <v>6</v>
      </c>
      <c r="C8" s="3">
        <v>2000</v>
      </c>
      <c r="D8" s="4">
        <v>13</v>
      </c>
      <c r="E8" s="4">
        <f aca="true" t="shared" si="0" ref="E8:E18">C8*D8</f>
        <v>26000</v>
      </c>
      <c r="F8" s="3">
        <f>F7+C8</f>
        <v>3000</v>
      </c>
      <c r="G8" s="4">
        <f>G7+E8</f>
        <v>36000</v>
      </c>
      <c r="H8" s="2"/>
    </row>
    <row r="9" spans="1:8" ht="15">
      <c r="A9" s="1">
        <v>3</v>
      </c>
      <c r="B9" s="2" t="s">
        <v>7</v>
      </c>
      <c r="C9" s="3">
        <v>1500</v>
      </c>
      <c r="D9" s="4">
        <v>15</v>
      </c>
      <c r="E9" s="4">
        <f t="shared" si="0"/>
        <v>22500</v>
      </c>
      <c r="F9" s="3">
        <f aca="true" t="shared" si="1" ref="F9:F18">F8+C9</f>
        <v>4500</v>
      </c>
      <c r="G9" s="4">
        <f aca="true" t="shared" si="2" ref="G9:G18">G8+E9</f>
        <v>58500</v>
      </c>
      <c r="H9" s="2"/>
    </row>
    <row r="10" spans="1:8" ht="15">
      <c r="A10" s="24">
        <v>4</v>
      </c>
      <c r="B10" s="25" t="s">
        <v>8</v>
      </c>
      <c r="C10" s="26">
        <v>-1000</v>
      </c>
      <c r="D10" s="27">
        <v>10</v>
      </c>
      <c r="E10" s="27">
        <f t="shared" si="0"/>
        <v>-10000</v>
      </c>
      <c r="F10" s="3">
        <f t="shared" si="1"/>
        <v>3500</v>
      </c>
      <c r="G10" s="4">
        <f t="shared" si="2"/>
        <v>48500</v>
      </c>
      <c r="H10" s="2"/>
    </row>
    <row r="11" spans="1:8" ht="15">
      <c r="A11" s="24">
        <v>4</v>
      </c>
      <c r="B11" s="25" t="s">
        <v>8</v>
      </c>
      <c r="C11" s="26">
        <v>-600</v>
      </c>
      <c r="D11" s="27">
        <v>13</v>
      </c>
      <c r="E11" s="27">
        <f t="shared" si="0"/>
        <v>-7800</v>
      </c>
      <c r="F11" s="3">
        <f t="shared" si="1"/>
        <v>2900</v>
      </c>
      <c r="G11" s="4">
        <f t="shared" si="2"/>
        <v>40700</v>
      </c>
      <c r="H11" s="2"/>
    </row>
    <row r="12" spans="1:8" ht="15">
      <c r="A12" s="24">
        <v>5</v>
      </c>
      <c r="B12" s="25" t="s">
        <v>9</v>
      </c>
      <c r="C12" s="26">
        <v>-400</v>
      </c>
      <c r="D12" s="27">
        <v>13</v>
      </c>
      <c r="E12" s="27">
        <f t="shared" si="0"/>
        <v>-5200</v>
      </c>
      <c r="F12" s="3">
        <f t="shared" si="1"/>
        <v>2500</v>
      </c>
      <c r="G12" s="4">
        <f t="shared" si="2"/>
        <v>35500</v>
      </c>
      <c r="H12" s="2"/>
    </row>
    <row r="13" spans="1:8" ht="15">
      <c r="A13" s="1">
        <v>6</v>
      </c>
      <c r="B13" s="2" t="s">
        <v>7</v>
      </c>
      <c r="C13" s="3">
        <v>3000</v>
      </c>
      <c r="D13" s="4">
        <v>18</v>
      </c>
      <c r="E13" s="4">
        <f t="shared" si="0"/>
        <v>54000</v>
      </c>
      <c r="F13" s="3">
        <f t="shared" si="1"/>
        <v>5500</v>
      </c>
      <c r="G13" s="4">
        <f t="shared" si="2"/>
        <v>89500</v>
      </c>
      <c r="H13" s="2"/>
    </row>
    <row r="14" spans="1:8" ht="15">
      <c r="A14" s="24">
        <v>7</v>
      </c>
      <c r="B14" s="25" t="s">
        <v>9</v>
      </c>
      <c r="C14" s="26">
        <v>-1000</v>
      </c>
      <c r="D14" s="27">
        <v>13</v>
      </c>
      <c r="E14" s="27">
        <f t="shared" si="0"/>
        <v>-13000</v>
      </c>
      <c r="F14" s="3">
        <f t="shared" si="1"/>
        <v>4500</v>
      </c>
      <c r="G14" s="4">
        <f t="shared" si="2"/>
        <v>76500</v>
      </c>
      <c r="H14" s="2"/>
    </row>
    <row r="15" spans="1:8" ht="15">
      <c r="A15" s="24">
        <v>7</v>
      </c>
      <c r="B15" s="25" t="s">
        <v>9</v>
      </c>
      <c r="C15" s="26">
        <v>-1500</v>
      </c>
      <c r="D15" s="27">
        <v>15</v>
      </c>
      <c r="E15" s="27">
        <f t="shared" si="0"/>
        <v>-22500</v>
      </c>
      <c r="F15" s="3">
        <f t="shared" si="1"/>
        <v>3000</v>
      </c>
      <c r="G15" s="4">
        <f t="shared" si="2"/>
        <v>54000</v>
      </c>
      <c r="H15" s="2"/>
    </row>
    <row r="16" spans="1:8" ht="15">
      <c r="A16" s="1">
        <v>8</v>
      </c>
      <c r="B16" s="2" t="s">
        <v>6</v>
      </c>
      <c r="C16" s="3">
        <v>3000</v>
      </c>
      <c r="D16" s="4">
        <v>20</v>
      </c>
      <c r="E16" s="4">
        <f>C16*D16</f>
        <v>60000</v>
      </c>
      <c r="F16" s="3">
        <f t="shared" si="1"/>
        <v>6000</v>
      </c>
      <c r="G16" s="4">
        <f t="shared" si="2"/>
        <v>114000</v>
      </c>
      <c r="H16" s="2"/>
    </row>
    <row r="17" spans="1:8" ht="15">
      <c r="A17" s="24">
        <v>9</v>
      </c>
      <c r="B17" s="25" t="s">
        <v>9</v>
      </c>
      <c r="C17" s="26">
        <v>-500</v>
      </c>
      <c r="D17" s="27">
        <v>18</v>
      </c>
      <c r="E17" s="27">
        <f>C17*D17</f>
        <v>-9000</v>
      </c>
      <c r="F17" s="3">
        <f t="shared" si="1"/>
        <v>5500</v>
      </c>
      <c r="G17" s="4">
        <f t="shared" si="2"/>
        <v>105000</v>
      </c>
      <c r="H17" s="2"/>
    </row>
    <row r="18" spans="1:8" ht="15">
      <c r="A18" s="1">
        <v>10</v>
      </c>
      <c r="B18" s="2" t="s">
        <v>7</v>
      </c>
      <c r="C18" s="3">
        <v>5000</v>
      </c>
      <c r="D18" s="4">
        <v>25</v>
      </c>
      <c r="E18" s="4">
        <f t="shared" si="0"/>
        <v>125000</v>
      </c>
      <c r="F18" s="3">
        <f t="shared" si="1"/>
        <v>10500</v>
      </c>
      <c r="G18" s="4">
        <f t="shared" si="2"/>
        <v>230000</v>
      </c>
      <c r="H18" s="2"/>
    </row>
    <row r="19" ht="15.75" thickBot="1"/>
    <row r="20" spans="1:5" ht="32.25" thickBot="1">
      <c r="A20" s="10" t="s">
        <v>13</v>
      </c>
      <c r="B20" s="12"/>
      <c r="E20" s="13" t="s">
        <v>14</v>
      </c>
    </row>
    <row r="21" spans="1:8" ht="15">
      <c r="A21" s="1" t="s">
        <v>0</v>
      </c>
      <c r="B21" s="1" t="s">
        <v>1</v>
      </c>
      <c r="C21" s="1" t="s">
        <v>2</v>
      </c>
      <c r="D21" s="1" t="s">
        <v>10</v>
      </c>
      <c r="E21" s="5" t="s">
        <v>11</v>
      </c>
      <c r="F21" s="1" t="s">
        <v>3</v>
      </c>
      <c r="G21" s="1" t="s">
        <v>4</v>
      </c>
      <c r="H21" s="8" t="s">
        <v>15</v>
      </c>
    </row>
    <row r="22" spans="1:8" ht="15">
      <c r="A22" s="1">
        <v>1</v>
      </c>
      <c r="B22" s="2" t="s">
        <v>5</v>
      </c>
      <c r="C22" s="3">
        <v>1000</v>
      </c>
      <c r="D22" s="4">
        <v>10</v>
      </c>
      <c r="E22" s="4">
        <f>C22*D22</f>
        <v>10000</v>
      </c>
      <c r="F22" s="3">
        <f>C22</f>
        <v>1000</v>
      </c>
      <c r="G22" s="4">
        <f>D22*C22</f>
        <v>10000</v>
      </c>
      <c r="H22" s="2"/>
    </row>
    <row r="23" spans="1:8" ht="15">
      <c r="A23" s="1">
        <v>2</v>
      </c>
      <c r="B23" s="2" t="s">
        <v>6</v>
      </c>
      <c r="C23" s="3">
        <v>2000</v>
      </c>
      <c r="D23" s="4">
        <v>13</v>
      </c>
      <c r="E23" s="4">
        <f aca="true" t="shared" si="3" ref="E23:E29">C23*D23</f>
        <v>26000</v>
      </c>
      <c r="F23" s="3">
        <f>F22+C23</f>
        <v>3000</v>
      </c>
      <c r="G23" s="4">
        <f>G22+E23</f>
        <v>36000</v>
      </c>
      <c r="H23" s="2"/>
    </row>
    <row r="24" spans="1:8" ht="15">
      <c r="A24" s="1">
        <v>3</v>
      </c>
      <c r="B24" s="2" t="s">
        <v>7</v>
      </c>
      <c r="C24" s="3">
        <v>1500</v>
      </c>
      <c r="D24" s="4">
        <v>15</v>
      </c>
      <c r="E24" s="4">
        <f t="shared" si="3"/>
        <v>22500</v>
      </c>
      <c r="F24" s="3">
        <f aca="true" t="shared" si="4" ref="F24:F32">F23+C24</f>
        <v>4500</v>
      </c>
      <c r="G24" s="4">
        <f aca="true" t="shared" si="5" ref="G24:G32">G23+E24</f>
        <v>58500</v>
      </c>
      <c r="H24" s="2"/>
    </row>
    <row r="25" spans="1:8" ht="15">
      <c r="A25" s="20">
        <v>4</v>
      </c>
      <c r="B25" s="21" t="s">
        <v>8</v>
      </c>
      <c r="C25" s="22">
        <v>-1500</v>
      </c>
      <c r="D25" s="23">
        <v>15</v>
      </c>
      <c r="E25" s="23">
        <f t="shared" si="3"/>
        <v>-22500</v>
      </c>
      <c r="F25" s="3">
        <f t="shared" si="4"/>
        <v>3000</v>
      </c>
      <c r="G25" s="4">
        <f t="shared" si="5"/>
        <v>36000</v>
      </c>
      <c r="H25" s="2"/>
    </row>
    <row r="26" spans="1:8" ht="15">
      <c r="A26" s="20">
        <v>4</v>
      </c>
      <c r="B26" s="21" t="s">
        <v>8</v>
      </c>
      <c r="C26" s="22">
        <v>-100</v>
      </c>
      <c r="D26" s="23">
        <v>13</v>
      </c>
      <c r="E26" s="23">
        <f t="shared" si="3"/>
        <v>-1300</v>
      </c>
      <c r="F26" s="3">
        <f t="shared" si="4"/>
        <v>2900</v>
      </c>
      <c r="G26" s="4">
        <f t="shared" si="5"/>
        <v>34700</v>
      </c>
      <c r="H26" s="2"/>
    </row>
    <row r="27" spans="1:8" ht="15">
      <c r="A27" s="20">
        <v>5</v>
      </c>
      <c r="B27" s="21" t="s">
        <v>9</v>
      </c>
      <c r="C27" s="22">
        <v>-400</v>
      </c>
      <c r="D27" s="23">
        <v>13</v>
      </c>
      <c r="E27" s="23">
        <f t="shared" si="3"/>
        <v>-5200</v>
      </c>
      <c r="F27" s="3">
        <f t="shared" si="4"/>
        <v>2500</v>
      </c>
      <c r="G27" s="4">
        <f t="shared" si="5"/>
        <v>29500</v>
      </c>
      <c r="H27" s="2"/>
    </row>
    <row r="28" spans="1:8" ht="15">
      <c r="A28" s="1">
        <v>6</v>
      </c>
      <c r="B28" s="2" t="s">
        <v>7</v>
      </c>
      <c r="C28" s="3">
        <v>3000</v>
      </c>
      <c r="D28" s="4">
        <v>18</v>
      </c>
      <c r="E28" s="4">
        <f t="shared" si="3"/>
        <v>54000</v>
      </c>
      <c r="F28" s="3">
        <f t="shared" si="4"/>
        <v>5500</v>
      </c>
      <c r="G28" s="4">
        <f t="shared" si="5"/>
        <v>83500</v>
      </c>
      <c r="H28" s="2"/>
    </row>
    <row r="29" spans="1:8" ht="15">
      <c r="A29" s="20">
        <v>7</v>
      </c>
      <c r="B29" s="21" t="s">
        <v>9</v>
      </c>
      <c r="C29" s="22">
        <v>-2500</v>
      </c>
      <c r="D29" s="23">
        <v>18</v>
      </c>
      <c r="E29" s="23">
        <f t="shared" si="3"/>
        <v>-45000</v>
      </c>
      <c r="F29" s="3">
        <f t="shared" si="4"/>
        <v>3000</v>
      </c>
      <c r="G29" s="4">
        <f t="shared" si="5"/>
        <v>38500</v>
      </c>
      <c r="H29" s="2"/>
    </row>
    <row r="30" spans="1:8" ht="15">
      <c r="A30" s="1">
        <v>8</v>
      </c>
      <c r="B30" s="2" t="s">
        <v>6</v>
      </c>
      <c r="C30" s="3">
        <v>3000</v>
      </c>
      <c r="D30" s="4">
        <v>20</v>
      </c>
      <c r="E30" s="4">
        <f>C30*D30</f>
        <v>60000</v>
      </c>
      <c r="F30" s="3">
        <f t="shared" si="4"/>
        <v>6000</v>
      </c>
      <c r="G30" s="4">
        <f t="shared" si="5"/>
        <v>98500</v>
      </c>
      <c r="H30" s="2"/>
    </row>
    <row r="31" spans="1:8" ht="15">
      <c r="A31" s="20">
        <v>9</v>
      </c>
      <c r="B31" s="21" t="s">
        <v>9</v>
      </c>
      <c r="C31" s="22">
        <v>-500</v>
      </c>
      <c r="D31" s="23">
        <v>20</v>
      </c>
      <c r="E31" s="23">
        <f>C31*D31</f>
        <v>-10000</v>
      </c>
      <c r="F31" s="3">
        <f t="shared" si="4"/>
        <v>5500</v>
      </c>
      <c r="G31" s="4">
        <f t="shared" si="5"/>
        <v>88500</v>
      </c>
      <c r="H31" s="2"/>
    </row>
    <row r="32" spans="1:8" ht="15">
      <c r="A32" s="1">
        <v>10</v>
      </c>
      <c r="B32" s="2" t="s">
        <v>7</v>
      </c>
      <c r="C32" s="3">
        <v>5000</v>
      </c>
      <c r="D32" s="4">
        <v>25</v>
      </c>
      <c r="E32" s="4">
        <f>C32*D32</f>
        <v>125000</v>
      </c>
      <c r="F32" s="3">
        <f t="shared" si="4"/>
        <v>10500</v>
      </c>
      <c r="G32" s="4">
        <f t="shared" si="5"/>
        <v>213500</v>
      </c>
      <c r="H32" s="2"/>
    </row>
    <row r="33" ht="15.75" thickBot="1"/>
    <row r="34" spans="1:5" ht="32.25" thickBot="1">
      <c r="A34" s="11" t="s">
        <v>13</v>
      </c>
      <c r="B34" s="6"/>
      <c r="E34" s="7" t="s">
        <v>18</v>
      </c>
    </row>
    <row r="35" spans="1:8" ht="15">
      <c r="A35" s="1" t="s">
        <v>0</v>
      </c>
      <c r="B35" s="1" t="s">
        <v>1</v>
      </c>
      <c r="C35" s="1" t="s">
        <v>2</v>
      </c>
      <c r="D35" s="1" t="s">
        <v>10</v>
      </c>
      <c r="E35" s="1" t="s">
        <v>11</v>
      </c>
      <c r="F35" s="1" t="s">
        <v>3</v>
      </c>
      <c r="G35" s="1" t="s">
        <v>4</v>
      </c>
      <c r="H35" s="2" t="s">
        <v>16</v>
      </c>
    </row>
    <row r="36" spans="1:8" ht="15">
      <c r="A36" s="1">
        <v>1</v>
      </c>
      <c r="B36" s="2" t="s">
        <v>5</v>
      </c>
      <c r="C36" s="3">
        <v>1000</v>
      </c>
      <c r="D36" s="4">
        <v>10</v>
      </c>
      <c r="E36" s="4">
        <f>C36*D36</f>
        <v>10000</v>
      </c>
      <c r="F36" s="3">
        <f>C36</f>
        <v>1000</v>
      </c>
      <c r="G36" s="4">
        <f>D36*C36</f>
        <v>10000</v>
      </c>
      <c r="H36" s="4">
        <f>G36/F36</f>
        <v>10</v>
      </c>
    </row>
    <row r="37" spans="1:8" ht="15">
      <c r="A37" s="1">
        <v>2</v>
      </c>
      <c r="B37" s="2" t="s">
        <v>6</v>
      </c>
      <c r="C37" s="3">
        <v>2000</v>
      </c>
      <c r="D37" s="4">
        <v>13</v>
      </c>
      <c r="E37" s="4">
        <f aca="true" t="shared" si="6" ref="E37:E42">C37*D37</f>
        <v>26000</v>
      </c>
      <c r="F37" s="3">
        <f>F36+C37</f>
        <v>3000</v>
      </c>
      <c r="G37" s="4">
        <f>G36+E37</f>
        <v>36000</v>
      </c>
      <c r="H37" s="4">
        <f aca="true" t="shared" si="7" ref="H37:H45">G37/F37</f>
        <v>12</v>
      </c>
    </row>
    <row r="38" spans="1:8" ht="15">
      <c r="A38" s="1">
        <v>3</v>
      </c>
      <c r="B38" s="2" t="s">
        <v>7</v>
      </c>
      <c r="C38" s="3">
        <v>1500</v>
      </c>
      <c r="D38" s="4">
        <v>15</v>
      </c>
      <c r="E38" s="4">
        <f t="shared" si="6"/>
        <v>22500</v>
      </c>
      <c r="F38" s="3">
        <f aca="true" t="shared" si="8" ref="F38:F45">F37+C38</f>
        <v>4500</v>
      </c>
      <c r="G38" s="4">
        <f aca="true" t="shared" si="9" ref="G38:G45">G37+E38</f>
        <v>58500</v>
      </c>
      <c r="H38" s="4">
        <f t="shared" si="7"/>
        <v>13</v>
      </c>
    </row>
    <row r="39" spans="1:8" ht="15">
      <c r="A39" s="28">
        <v>4</v>
      </c>
      <c r="B39" s="29" t="s">
        <v>8</v>
      </c>
      <c r="C39" s="30">
        <v>-1600</v>
      </c>
      <c r="D39" s="31">
        <f>H38</f>
        <v>13</v>
      </c>
      <c r="E39" s="31">
        <f t="shared" si="6"/>
        <v>-20800</v>
      </c>
      <c r="F39" s="3">
        <f t="shared" si="8"/>
        <v>2900</v>
      </c>
      <c r="G39" s="4">
        <f t="shared" si="9"/>
        <v>37700</v>
      </c>
      <c r="H39" s="4">
        <f t="shared" si="7"/>
        <v>13</v>
      </c>
    </row>
    <row r="40" spans="1:8" ht="15">
      <c r="A40" s="28">
        <v>5</v>
      </c>
      <c r="B40" s="29" t="s">
        <v>9</v>
      </c>
      <c r="C40" s="30">
        <v>-400</v>
      </c>
      <c r="D40" s="31">
        <f>H39</f>
        <v>13</v>
      </c>
      <c r="E40" s="31">
        <f t="shared" si="6"/>
        <v>-5200</v>
      </c>
      <c r="F40" s="3">
        <f t="shared" si="8"/>
        <v>2500</v>
      </c>
      <c r="G40" s="4">
        <f t="shared" si="9"/>
        <v>32500</v>
      </c>
      <c r="H40" s="4">
        <f t="shared" si="7"/>
        <v>13</v>
      </c>
    </row>
    <row r="41" spans="1:8" ht="15">
      <c r="A41" s="1">
        <v>6</v>
      </c>
      <c r="B41" s="2" t="s">
        <v>7</v>
      </c>
      <c r="C41" s="3">
        <v>3000</v>
      </c>
      <c r="D41" s="4">
        <v>18</v>
      </c>
      <c r="E41" s="4">
        <f t="shared" si="6"/>
        <v>54000</v>
      </c>
      <c r="F41" s="3">
        <f t="shared" si="8"/>
        <v>5500</v>
      </c>
      <c r="G41" s="4">
        <f t="shared" si="9"/>
        <v>86500</v>
      </c>
      <c r="H41" s="4">
        <f t="shared" si="7"/>
        <v>15.727272727272727</v>
      </c>
    </row>
    <row r="42" spans="1:8" ht="15">
      <c r="A42" s="28">
        <v>7</v>
      </c>
      <c r="B42" s="29" t="s">
        <v>9</v>
      </c>
      <c r="C42" s="30">
        <v>-2500</v>
      </c>
      <c r="D42" s="31">
        <f>H41</f>
        <v>15.727272727272727</v>
      </c>
      <c r="E42" s="31">
        <f t="shared" si="6"/>
        <v>-39318.181818181816</v>
      </c>
      <c r="F42" s="3">
        <f t="shared" si="8"/>
        <v>3000</v>
      </c>
      <c r="G42" s="4">
        <f t="shared" si="9"/>
        <v>47181.818181818184</v>
      </c>
      <c r="H42" s="4">
        <f t="shared" si="7"/>
        <v>15.727272727272728</v>
      </c>
    </row>
    <row r="43" spans="1:8" ht="15">
      <c r="A43" s="1">
        <v>8</v>
      </c>
      <c r="B43" s="2" t="s">
        <v>6</v>
      </c>
      <c r="C43" s="3">
        <v>3000</v>
      </c>
      <c r="D43" s="4">
        <v>20</v>
      </c>
      <c r="E43" s="4">
        <f>C43*D43</f>
        <v>60000</v>
      </c>
      <c r="F43" s="3">
        <f t="shared" si="8"/>
        <v>6000</v>
      </c>
      <c r="G43" s="4">
        <f t="shared" si="9"/>
        <v>107181.81818181818</v>
      </c>
      <c r="H43" s="4">
        <f t="shared" si="7"/>
        <v>17.863636363636363</v>
      </c>
    </row>
    <row r="44" spans="1:8" ht="15">
      <c r="A44" s="28">
        <v>9</v>
      </c>
      <c r="B44" s="29" t="s">
        <v>9</v>
      </c>
      <c r="C44" s="30">
        <v>-500</v>
      </c>
      <c r="D44" s="31">
        <f>H43</f>
        <v>17.863636363636363</v>
      </c>
      <c r="E44" s="31">
        <f>C44*D44</f>
        <v>-8931.818181818182</v>
      </c>
      <c r="F44" s="3">
        <f t="shared" si="8"/>
        <v>5500</v>
      </c>
      <c r="G44" s="4">
        <f t="shared" si="9"/>
        <v>98250</v>
      </c>
      <c r="H44" s="4">
        <f t="shared" si="7"/>
        <v>17.863636363636363</v>
      </c>
    </row>
    <row r="45" spans="1:8" ht="15">
      <c r="A45" s="1">
        <v>10</v>
      </c>
      <c r="B45" s="2" t="s">
        <v>7</v>
      </c>
      <c r="C45" s="3">
        <v>5000</v>
      </c>
      <c r="D45" s="4">
        <v>25</v>
      </c>
      <c r="E45" s="4">
        <f>C45*D45</f>
        <v>125000</v>
      </c>
      <c r="F45" s="3">
        <f t="shared" si="8"/>
        <v>10500</v>
      </c>
      <c r="G45" s="4">
        <f t="shared" si="9"/>
        <v>223250</v>
      </c>
      <c r="H45" s="4">
        <f t="shared" si="7"/>
        <v>21.261904761904763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2"/>
  <headerFooter>
    <oddHeader>&amp;LFARMACEUTICA CONDOR&amp;RControle Estoques
Metodo PEPS
Permanente
</oddHeader>
    <oddFooter>&amp;LProf. Arievaldo Alves de Lima
http://www.grupoempresarial.adm.br&amp;C&amp;P&amp;R&amp;D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4"/>
  <sheetViews>
    <sheetView tabSelected="1" zoomScalePageLayoutView="0" workbookViewId="0" topLeftCell="A22">
      <selection activeCell="Q10" sqref="Q10"/>
    </sheetView>
  </sheetViews>
  <sheetFormatPr defaultColWidth="9.140625" defaultRowHeight="15"/>
  <cols>
    <col min="1" max="1" width="5.8515625" style="0" customWidth="1"/>
    <col min="2" max="2" width="15.8515625" style="0" customWidth="1"/>
    <col min="3" max="3" width="8.57421875" style="0" customWidth="1"/>
    <col min="4" max="4" width="8.421875" style="0" customWidth="1"/>
    <col min="5" max="5" width="12.8515625" style="0" customWidth="1"/>
    <col min="6" max="6" width="13.140625" style="0" customWidth="1"/>
    <col min="7" max="7" width="16.00390625" style="0" customWidth="1"/>
    <col min="8" max="8" width="7.8515625" style="0" customWidth="1"/>
  </cols>
  <sheetData>
    <row r="4" ht="15.75" thickBot="1"/>
    <row r="5" spans="1:5" ht="31.5">
      <c r="A5" s="14" t="s">
        <v>13</v>
      </c>
      <c r="B5" s="6"/>
      <c r="E5" s="15" t="s">
        <v>12</v>
      </c>
    </row>
    <row r="6" spans="1:8" ht="15">
      <c r="A6" s="1" t="s">
        <v>0</v>
      </c>
      <c r="B6" s="1" t="s">
        <v>1</v>
      </c>
      <c r="C6" s="1" t="s">
        <v>2</v>
      </c>
      <c r="D6" s="1" t="s">
        <v>10</v>
      </c>
      <c r="E6" s="1" t="s">
        <v>11</v>
      </c>
      <c r="F6" s="1" t="s">
        <v>3</v>
      </c>
      <c r="G6" s="1" t="s">
        <v>4</v>
      </c>
      <c r="H6" s="8" t="s">
        <v>15</v>
      </c>
    </row>
    <row r="7" spans="1:8" ht="15">
      <c r="A7" s="1">
        <v>1</v>
      </c>
      <c r="B7" s="2" t="s">
        <v>5</v>
      </c>
      <c r="C7" s="3">
        <v>1000</v>
      </c>
      <c r="D7" s="4">
        <v>10</v>
      </c>
      <c r="E7" s="4">
        <f>C7*D7</f>
        <v>10000</v>
      </c>
      <c r="F7" s="3">
        <f>C7</f>
        <v>1000</v>
      </c>
      <c r="G7" s="4">
        <f>D7*C7</f>
        <v>10000</v>
      </c>
      <c r="H7" s="2"/>
    </row>
    <row r="8" spans="1:8" ht="15">
      <c r="A8" s="1">
        <v>2</v>
      </c>
      <c r="B8" s="2" t="s">
        <v>6</v>
      </c>
      <c r="C8" s="3">
        <v>2000</v>
      </c>
      <c r="D8" s="4">
        <v>13</v>
      </c>
      <c r="E8" s="4">
        <f>C8*D8</f>
        <v>26000</v>
      </c>
      <c r="F8" s="3">
        <f>F7+C8</f>
        <v>3000</v>
      </c>
      <c r="G8" s="4">
        <f>G7+E8</f>
        <v>36000</v>
      </c>
      <c r="H8" s="2"/>
    </row>
    <row r="9" spans="1:8" ht="15">
      <c r="A9" s="1">
        <v>3</v>
      </c>
      <c r="B9" s="2" t="s">
        <v>7</v>
      </c>
      <c r="C9" s="3">
        <v>1500</v>
      </c>
      <c r="D9" s="4">
        <v>15</v>
      </c>
      <c r="E9" s="4">
        <f>C9*D9</f>
        <v>22500</v>
      </c>
      <c r="F9" s="3">
        <f>F8+C9</f>
        <v>4500</v>
      </c>
      <c r="G9" s="4">
        <f>G8+E9</f>
        <v>58500</v>
      </c>
      <c r="H9" s="2"/>
    </row>
    <row r="10" spans="1:8" ht="15">
      <c r="A10" s="1">
        <v>4</v>
      </c>
      <c r="B10" s="2" t="s">
        <v>7</v>
      </c>
      <c r="C10" s="3">
        <v>3000</v>
      </c>
      <c r="D10" s="4">
        <v>18</v>
      </c>
      <c r="E10" s="4">
        <f>C10*D10</f>
        <v>54000</v>
      </c>
      <c r="F10" s="3">
        <f>F9+C10</f>
        <v>7500</v>
      </c>
      <c r="G10" s="4">
        <f>G9+E10</f>
        <v>112500</v>
      </c>
      <c r="H10" s="2"/>
    </row>
    <row r="11" spans="1:8" ht="15">
      <c r="A11" s="1">
        <v>5</v>
      </c>
      <c r="B11" s="2" t="s">
        <v>6</v>
      </c>
      <c r="C11" s="3">
        <v>3000</v>
      </c>
      <c r="D11" s="4">
        <v>20</v>
      </c>
      <c r="E11" s="4">
        <f>C11*D11</f>
        <v>60000</v>
      </c>
      <c r="F11" s="3">
        <f>F10+C11</f>
        <v>10500</v>
      </c>
      <c r="G11" s="4">
        <f>G10+E11</f>
        <v>172500</v>
      </c>
      <c r="H11" s="2"/>
    </row>
    <row r="12" spans="1:8" ht="15">
      <c r="A12" s="1">
        <v>6</v>
      </c>
      <c r="B12" s="2" t="s">
        <v>7</v>
      </c>
      <c r="C12" s="3">
        <v>5000</v>
      </c>
      <c r="D12" s="4">
        <v>25</v>
      </c>
      <c r="E12" s="4">
        <f>C12*D12</f>
        <v>125000</v>
      </c>
      <c r="F12" s="3">
        <f>F11+C12</f>
        <v>15500</v>
      </c>
      <c r="G12" s="4">
        <f>G11+E12</f>
        <v>297500</v>
      </c>
      <c r="H12" s="2"/>
    </row>
    <row r="13" spans="1:8" ht="15">
      <c r="A13" s="1">
        <v>7</v>
      </c>
      <c r="B13" s="32" t="s">
        <v>19</v>
      </c>
      <c r="C13" s="3">
        <f>1000*-1</f>
        <v>-1000</v>
      </c>
      <c r="D13" s="4">
        <v>10</v>
      </c>
      <c r="E13" s="4">
        <f>C13*D13</f>
        <v>-10000</v>
      </c>
      <c r="F13" s="3">
        <f>F12+C13</f>
        <v>14500</v>
      </c>
      <c r="G13" s="4">
        <f>G12+E13</f>
        <v>287500</v>
      </c>
      <c r="H13" s="2"/>
    </row>
    <row r="14" spans="1:8" ht="15">
      <c r="A14" s="1">
        <v>8</v>
      </c>
      <c r="B14" s="2" t="s">
        <v>19</v>
      </c>
      <c r="C14" s="3">
        <f>600*-1</f>
        <v>-600</v>
      </c>
      <c r="D14" s="4">
        <v>13</v>
      </c>
      <c r="E14" s="4">
        <f>C14*D14</f>
        <v>-7800</v>
      </c>
      <c r="F14" s="3">
        <f>F13+C14</f>
        <v>13900</v>
      </c>
      <c r="G14" s="4">
        <f>G13+E14</f>
        <v>279700</v>
      </c>
      <c r="H14" s="2"/>
    </row>
    <row r="15" spans="1:8" ht="15">
      <c r="A15" s="1">
        <v>9</v>
      </c>
      <c r="B15" s="2" t="s">
        <v>20</v>
      </c>
      <c r="C15" s="3">
        <f>400*-1</f>
        <v>-400</v>
      </c>
      <c r="D15" s="4">
        <v>13</v>
      </c>
      <c r="E15" s="4">
        <f>C15*D15</f>
        <v>-5200</v>
      </c>
      <c r="F15" s="3">
        <f>F14+C15</f>
        <v>13500</v>
      </c>
      <c r="G15" s="4">
        <f>G14+E15</f>
        <v>274500</v>
      </c>
      <c r="H15" s="2"/>
    </row>
    <row r="16" spans="1:8" ht="15">
      <c r="A16" s="1">
        <v>10</v>
      </c>
      <c r="B16" s="2" t="s">
        <v>21</v>
      </c>
      <c r="C16" s="3">
        <f>1000*-1</f>
        <v>-1000</v>
      </c>
      <c r="D16" s="4">
        <v>13</v>
      </c>
      <c r="E16" s="4">
        <f>C16*D16</f>
        <v>-13000</v>
      </c>
      <c r="F16" s="3">
        <f>F15+C16</f>
        <v>12500</v>
      </c>
      <c r="G16" s="4">
        <f>G15+E16</f>
        <v>261500</v>
      </c>
      <c r="H16" s="2"/>
    </row>
    <row r="17" spans="1:8" ht="15">
      <c r="A17" s="1">
        <v>11</v>
      </c>
      <c r="B17" s="2" t="s">
        <v>21</v>
      </c>
      <c r="C17" s="3">
        <f>1500*-1</f>
        <v>-1500</v>
      </c>
      <c r="D17" s="4">
        <v>15</v>
      </c>
      <c r="E17" s="4">
        <f>C17*D17</f>
        <v>-22500</v>
      </c>
      <c r="F17" s="3">
        <f>F16+C17</f>
        <v>11000</v>
      </c>
      <c r="G17" s="4">
        <f>G16+E17</f>
        <v>239000</v>
      </c>
      <c r="H17" s="2"/>
    </row>
    <row r="18" spans="1:8" ht="15">
      <c r="A18" s="1">
        <v>12</v>
      </c>
      <c r="B18" s="2" t="s">
        <v>22</v>
      </c>
      <c r="C18" s="3">
        <f>500*-1</f>
        <v>-500</v>
      </c>
      <c r="D18" s="4">
        <v>18</v>
      </c>
      <c r="E18" s="4">
        <f>C18*D18</f>
        <v>-9000</v>
      </c>
      <c r="F18" s="3">
        <f>F17+C18</f>
        <v>10500</v>
      </c>
      <c r="G18" s="4">
        <f>G17+E18</f>
        <v>230000</v>
      </c>
      <c r="H18" s="2"/>
    </row>
    <row r="19" spans="1:8" ht="15">
      <c r="A19" s="16"/>
      <c r="B19" s="17"/>
      <c r="C19" s="18"/>
      <c r="D19" s="19"/>
      <c r="E19" s="19"/>
      <c r="F19" s="18"/>
      <c r="G19" s="19"/>
      <c r="H19" s="17"/>
    </row>
    <row r="20" spans="1:8" ht="15">
      <c r="A20" s="16"/>
      <c r="B20" s="17"/>
      <c r="C20" s="18"/>
      <c r="D20" s="19"/>
      <c r="E20" s="19"/>
      <c r="F20" s="18"/>
      <c r="G20" s="19"/>
      <c r="H20" s="17"/>
    </row>
    <row r="21" ht="15.75" thickBot="1"/>
    <row r="22" spans="1:5" ht="31.5">
      <c r="A22" s="9" t="s">
        <v>13</v>
      </c>
      <c r="B22" s="33"/>
      <c r="E22" s="34" t="s">
        <v>14</v>
      </c>
    </row>
    <row r="23" spans="1:8" ht="15">
      <c r="A23" s="1" t="s">
        <v>0</v>
      </c>
      <c r="B23" s="1" t="s">
        <v>1</v>
      </c>
      <c r="C23" s="1" t="s">
        <v>2</v>
      </c>
      <c r="D23" s="1" t="s">
        <v>10</v>
      </c>
      <c r="E23" s="1" t="s">
        <v>11</v>
      </c>
      <c r="F23" s="1" t="s">
        <v>3</v>
      </c>
      <c r="G23" s="1" t="s">
        <v>4</v>
      </c>
      <c r="H23" s="8" t="s">
        <v>15</v>
      </c>
    </row>
    <row r="24" spans="1:8" ht="15">
      <c r="A24" s="1">
        <v>1</v>
      </c>
      <c r="B24" s="2" t="s">
        <v>5</v>
      </c>
      <c r="C24" s="3">
        <v>1000</v>
      </c>
      <c r="D24" s="4">
        <v>10</v>
      </c>
      <c r="E24" s="4">
        <f>C24*D24</f>
        <v>10000</v>
      </c>
      <c r="F24" s="3">
        <f>C24</f>
        <v>1000</v>
      </c>
      <c r="G24" s="4">
        <f>D24*C24</f>
        <v>10000</v>
      </c>
      <c r="H24" s="2"/>
    </row>
    <row r="25" spans="1:8" ht="15">
      <c r="A25" s="1">
        <v>2</v>
      </c>
      <c r="B25" s="2" t="s">
        <v>6</v>
      </c>
      <c r="C25" s="3">
        <v>2000</v>
      </c>
      <c r="D25" s="4">
        <v>13</v>
      </c>
      <c r="E25" s="4">
        <f>C25*D25</f>
        <v>26000</v>
      </c>
      <c r="F25" s="3">
        <f>F24+C25</f>
        <v>3000</v>
      </c>
      <c r="G25" s="4">
        <f>G24+E25</f>
        <v>36000</v>
      </c>
      <c r="H25" s="2"/>
    </row>
    <row r="26" spans="1:8" ht="15">
      <c r="A26" s="1">
        <v>3</v>
      </c>
      <c r="B26" s="2" t="s">
        <v>7</v>
      </c>
      <c r="C26" s="3">
        <v>1500</v>
      </c>
      <c r="D26" s="4">
        <v>15</v>
      </c>
      <c r="E26" s="4">
        <f>C26*D26</f>
        <v>22500</v>
      </c>
      <c r="F26" s="3">
        <f>F25+C26</f>
        <v>4500</v>
      </c>
      <c r="G26" s="4">
        <f>G25+E26</f>
        <v>58500</v>
      </c>
      <c r="H26" s="2"/>
    </row>
    <row r="27" spans="1:8" ht="15">
      <c r="A27" s="1">
        <v>4</v>
      </c>
      <c r="B27" s="2" t="s">
        <v>7</v>
      </c>
      <c r="C27" s="3">
        <v>3000</v>
      </c>
      <c r="D27" s="4">
        <v>18</v>
      </c>
      <c r="E27" s="4">
        <f>C27*D27</f>
        <v>54000</v>
      </c>
      <c r="F27" s="3">
        <f>F26+C27</f>
        <v>7500</v>
      </c>
      <c r="G27" s="4">
        <f>G26+E27</f>
        <v>112500</v>
      </c>
      <c r="H27" s="2"/>
    </row>
    <row r="28" spans="1:8" ht="15">
      <c r="A28" s="1">
        <v>5</v>
      </c>
      <c r="B28" s="2" t="s">
        <v>6</v>
      </c>
      <c r="C28" s="3">
        <v>3000</v>
      </c>
      <c r="D28" s="4">
        <v>20</v>
      </c>
      <c r="E28" s="4">
        <f>C28*D28</f>
        <v>60000</v>
      </c>
      <c r="F28" s="3">
        <f>F27+C28</f>
        <v>10500</v>
      </c>
      <c r="G28" s="4">
        <f>G27+E28</f>
        <v>172500</v>
      </c>
      <c r="H28" s="2"/>
    </row>
    <row r="29" spans="1:8" ht="15">
      <c r="A29" s="1">
        <v>6</v>
      </c>
      <c r="B29" s="2" t="s">
        <v>7</v>
      </c>
      <c r="C29" s="3">
        <v>5000</v>
      </c>
      <c r="D29" s="4">
        <v>25</v>
      </c>
      <c r="E29" s="4">
        <f>C29*D29</f>
        <v>125000</v>
      </c>
      <c r="F29" s="3">
        <f>F28+C29</f>
        <v>15500</v>
      </c>
      <c r="G29" s="4">
        <f>G28+E29</f>
        <v>297500</v>
      </c>
      <c r="H29" s="2"/>
    </row>
    <row r="30" spans="1:8" ht="15">
      <c r="A30" s="1">
        <v>7</v>
      </c>
      <c r="B30" s="32" t="s">
        <v>23</v>
      </c>
      <c r="C30" s="3">
        <v>-5000</v>
      </c>
      <c r="D30" s="4">
        <v>25</v>
      </c>
      <c r="E30" s="4">
        <f>C30*D30</f>
        <v>-125000</v>
      </c>
      <c r="F30" s="3">
        <f>F29+C30</f>
        <v>10500</v>
      </c>
      <c r="G30" s="4">
        <f>G29+E30</f>
        <v>172500</v>
      </c>
      <c r="H30" s="2"/>
    </row>
    <row r="31" spans="1:8" ht="15">
      <c r="A31" s="16"/>
      <c r="B31" s="17"/>
      <c r="C31" s="18"/>
      <c r="D31" s="19"/>
      <c r="E31" s="19"/>
      <c r="F31" s="18"/>
      <c r="G31" s="19"/>
      <c r="H31" s="17"/>
    </row>
    <row r="32" spans="1:8" ht="15">
      <c r="A32" s="16"/>
      <c r="B32" s="17"/>
      <c r="C32" s="18"/>
      <c r="D32" s="19"/>
      <c r="E32" s="19"/>
      <c r="F32" s="18"/>
      <c r="G32" s="19"/>
      <c r="H32" s="17"/>
    </row>
    <row r="33" spans="1:8" ht="15">
      <c r="A33" s="16"/>
      <c r="B33" s="17"/>
      <c r="C33" s="18"/>
      <c r="D33" s="19"/>
      <c r="E33" s="19"/>
      <c r="F33" s="18"/>
      <c r="G33" s="19"/>
      <c r="H33" s="17"/>
    </row>
    <row r="34" spans="1:8" ht="15">
      <c r="A34" s="16"/>
      <c r="B34" s="17"/>
      <c r="C34" s="18"/>
      <c r="D34" s="19"/>
      <c r="E34" s="19"/>
      <c r="F34" s="18"/>
      <c r="G34" s="19"/>
      <c r="H34" s="17"/>
    </row>
    <row r="35" ht="15.75" thickBot="1"/>
    <row r="36" spans="1:5" ht="32.25" thickBot="1">
      <c r="A36" s="11" t="s">
        <v>13</v>
      </c>
      <c r="B36" s="6"/>
      <c r="E36" s="7" t="s">
        <v>17</v>
      </c>
    </row>
    <row r="37" spans="1:8" ht="15">
      <c r="A37" s="1" t="s">
        <v>0</v>
      </c>
      <c r="B37" s="1" t="s">
        <v>1</v>
      </c>
      <c r="C37" s="1" t="s">
        <v>2</v>
      </c>
      <c r="D37" s="1" t="s">
        <v>10</v>
      </c>
      <c r="E37" s="1" t="s">
        <v>11</v>
      </c>
      <c r="F37" s="1" t="s">
        <v>3</v>
      </c>
      <c r="G37" s="1" t="s">
        <v>4</v>
      </c>
      <c r="H37" s="2" t="s">
        <v>16</v>
      </c>
    </row>
    <row r="38" spans="1:8" ht="15">
      <c r="A38" s="1">
        <v>1</v>
      </c>
      <c r="B38" s="2" t="s">
        <v>5</v>
      </c>
      <c r="C38" s="3">
        <v>1000</v>
      </c>
      <c r="D38" s="4">
        <v>10</v>
      </c>
      <c r="E38" s="4">
        <f>C38*D38</f>
        <v>10000</v>
      </c>
      <c r="F38" s="3">
        <f>C38</f>
        <v>1000</v>
      </c>
      <c r="G38" s="4">
        <f>D38*C38</f>
        <v>10000</v>
      </c>
      <c r="H38" s="4">
        <f>G38/F38</f>
        <v>10</v>
      </c>
    </row>
    <row r="39" spans="1:8" ht="15">
      <c r="A39" s="1">
        <v>2</v>
      </c>
      <c r="B39" s="2" t="s">
        <v>6</v>
      </c>
      <c r="C39" s="3">
        <v>2000</v>
      </c>
      <c r="D39" s="4">
        <v>13</v>
      </c>
      <c r="E39" s="4">
        <f>C39*D39</f>
        <v>26000</v>
      </c>
      <c r="F39" s="3">
        <f>F38+C39</f>
        <v>3000</v>
      </c>
      <c r="G39" s="4">
        <f>G38+E39</f>
        <v>36000</v>
      </c>
      <c r="H39" s="4">
        <f>G39/F39</f>
        <v>12</v>
      </c>
    </row>
    <row r="40" spans="1:8" ht="15">
      <c r="A40" s="1">
        <v>3</v>
      </c>
      <c r="B40" s="2" t="s">
        <v>7</v>
      </c>
      <c r="C40" s="3">
        <v>1500</v>
      </c>
      <c r="D40" s="4">
        <v>15</v>
      </c>
      <c r="E40" s="4">
        <f>C40*D40</f>
        <v>22500</v>
      </c>
      <c r="F40" s="3">
        <f>F39+C40</f>
        <v>4500</v>
      </c>
      <c r="G40" s="4">
        <f>G39+E40</f>
        <v>58500</v>
      </c>
      <c r="H40" s="4">
        <f>G40/F40</f>
        <v>13</v>
      </c>
    </row>
    <row r="41" spans="1:8" ht="15">
      <c r="A41" s="1">
        <v>4</v>
      </c>
      <c r="B41" s="2" t="s">
        <v>7</v>
      </c>
      <c r="C41" s="3">
        <v>3000</v>
      </c>
      <c r="D41" s="4">
        <v>18</v>
      </c>
      <c r="E41" s="4">
        <f>C41*D41</f>
        <v>54000</v>
      </c>
      <c r="F41" s="3">
        <f>F40+C41</f>
        <v>7500</v>
      </c>
      <c r="G41" s="4">
        <f>G40+E41</f>
        <v>112500</v>
      </c>
      <c r="H41" s="4">
        <f>G41/F41</f>
        <v>15</v>
      </c>
    </row>
    <row r="42" spans="1:8" ht="15">
      <c r="A42" s="1">
        <v>5</v>
      </c>
      <c r="B42" s="2" t="s">
        <v>6</v>
      </c>
      <c r="C42" s="3">
        <v>3000</v>
      </c>
      <c r="D42" s="4">
        <v>20</v>
      </c>
      <c r="E42" s="4">
        <f>C42*D42</f>
        <v>60000</v>
      </c>
      <c r="F42" s="3">
        <f>F41+C42</f>
        <v>10500</v>
      </c>
      <c r="G42" s="4">
        <f>G41+E42</f>
        <v>172500</v>
      </c>
      <c r="H42" s="4">
        <f>G42/F42</f>
        <v>16.428571428571427</v>
      </c>
    </row>
    <row r="43" spans="1:8" ht="15">
      <c r="A43" s="1">
        <v>6</v>
      </c>
      <c r="B43" s="2" t="s">
        <v>7</v>
      </c>
      <c r="C43" s="3">
        <v>5000</v>
      </c>
      <c r="D43" s="4">
        <v>25</v>
      </c>
      <c r="E43" s="4">
        <f>C43*D43</f>
        <v>125000</v>
      </c>
      <c r="F43" s="3">
        <f>F42+C43</f>
        <v>15500</v>
      </c>
      <c r="G43" s="4">
        <f>G42+E43</f>
        <v>297500</v>
      </c>
      <c r="H43" s="4">
        <f>G43/F43</f>
        <v>19.193548387096776</v>
      </c>
    </row>
    <row r="44" spans="1:8" ht="15">
      <c r="A44" s="8">
        <v>7</v>
      </c>
      <c r="B44" s="32" t="s">
        <v>23</v>
      </c>
      <c r="C44" s="35">
        <v>-5000</v>
      </c>
      <c r="D44" s="4">
        <f>H43</f>
        <v>19.193548387096776</v>
      </c>
      <c r="E44" s="4">
        <f>C44*D44</f>
        <v>-95967.74193548388</v>
      </c>
      <c r="F44" s="3">
        <f>F43+C44</f>
        <v>10500</v>
      </c>
      <c r="G44" s="4">
        <f>G43+E44</f>
        <v>201532.25806451612</v>
      </c>
      <c r="H44" s="4">
        <f>G44/F44</f>
        <v>19.193548387096772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2"/>
  <headerFooter>
    <oddHeader>&amp;LFARMACEUTICA CONDOR&amp;RControle Estoques
Metodo PEPS
Periodico</oddHeader>
    <oddFooter>&amp;LProf. Arievaldo Alves de Lima
http://www.grupoempresarial.adm.br&amp;C&amp;P&amp;R&amp;D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30"/>
  <sheetViews>
    <sheetView zoomScalePageLayoutView="0" workbookViewId="0" topLeftCell="A19">
      <selection activeCell="C28" sqref="C28"/>
    </sheetView>
  </sheetViews>
  <sheetFormatPr defaultColWidth="9.140625" defaultRowHeight="15"/>
  <cols>
    <col min="1" max="1" width="2.57421875" style="0" customWidth="1"/>
    <col min="2" max="2" width="20.7109375" style="0" customWidth="1"/>
    <col min="3" max="3" width="15.7109375" style="0" customWidth="1"/>
    <col min="4" max="4" width="3.140625" style="0" customWidth="1"/>
    <col min="5" max="5" width="20.7109375" style="0" customWidth="1"/>
    <col min="6" max="6" width="15.7109375" style="0" customWidth="1"/>
    <col min="7" max="7" width="3.28125" style="0" customWidth="1"/>
    <col min="8" max="8" width="20.7109375" style="0" customWidth="1"/>
    <col min="9" max="9" width="15.7109375" style="0" customWidth="1"/>
    <col min="10" max="10" width="3.421875" style="0" customWidth="1"/>
  </cols>
  <sheetData>
    <row r="5" ht="15.75" thickBot="1"/>
    <row r="6" spans="2:9" ht="21.75" thickBot="1">
      <c r="B6" s="72" t="s">
        <v>26</v>
      </c>
      <c r="C6" s="36"/>
      <c r="D6" s="36"/>
      <c r="E6" s="36"/>
      <c r="F6" s="36"/>
      <c r="G6" s="36"/>
      <c r="H6" s="36"/>
      <c r="I6" s="36"/>
    </row>
    <row r="7" spans="1:10" ht="15">
      <c r="A7" s="64"/>
      <c r="B7" s="73" t="s">
        <v>24</v>
      </c>
      <c r="C7" s="37" t="s">
        <v>25</v>
      </c>
      <c r="D7" s="66"/>
      <c r="E7" s="41" t="s">
        <v>24</v>
      </c>
      <c r="F7" s="41" t="s">
        <v>25</v>
      </c>
      <c r="G7" s="68"/>
      <c r="H7" s="45" t="s">
        <v>24</v>
      </c>
      <c r="I7" s="45" t="s">
        <v>25</v>
      </c>
      <c r="J7" s="61"/>
    </row>
    <row r="8" spans="1:10" ht="15">
      <c r="A8" s="65"/>
      <c r="B8" s="38" t="s">
        <v>27</v>
      </c>
      <c r="C8" s="39">
        <v>180000</v>
      </c>
      <c r="D8" s="67"/>
      <c r="E8" s="42" t="s">
        <v>27</v>
      </c>
      <c r="F8" s="43">
        <v>180000</v>
      </c>
      <c r="G8" s="69"/>
      <c r="H8" s="46" t="s">
        <v>27</v>
      </c>
      <c r="I8" s="47">
        <v>180000</v>
      </c>
      <c r="J8" s="62"/>
    </row>
    <row r="9" spans="1:10" ht="15">
      <c r="A9" s="65"/>
      <c r="B9" s="38" t="s">
        <v>28</v>
      </c>
      <c r="C9" s="40">
        <f>PERMANENTE!E10+PERMANENTE!E11+PERMANENTE!E12+PERMANENTE!E14+PERMANENTE!E15+PERMANENTE!E17</f>
        <v>-67500</v>
      </c>
      <c r="D9" s="67"/>
      <c r="E9" s="42" t="s">
        <v>29</v>
      </c>
      <c r="F9" s="44">
        <f>PERMANENTE!E25+PERMANENTE!E26+PERMANENTE!E27+PERMANENTE!E29+PERMANENTE!E31</f>
        <v>-84000</v>
      </c>
      <c r="G9" s="69"/>
      <c r="H9" s="46" t="s">
        <v>30</v>
      </c>
      <c r="I9" s="48">
        <f>PERMANENTE!E39+PERMANENTE!E40+PERMANENTE!E42+PERMANENTE!E44</f>
        <v>-74250</v>
      </c>
      <c r="J9" s="62"/>
    </row>
    <row r="10" spans="1:10" ht="15">
      <c r="A10" s="65"/>
      <c r="B10" s="38" t="s">
        <v>31</v>
      </c>
      <c r="C10" s="40">
        <f>(C8*10%)*-1</f>
        <v>-18000</v>
      </c>
      <c r="D10" s="67"/>
      <c r="E10" s="42" t="s">
        <v>31</v>
      </c>
      <c r="F10" s="44">
        <f>(F8*10%)*-1</f>
        <v>-18000</v>
      </c>
      <c r="G10" s="69"/>
      <c r="H10" s="46" t="s">
        <v>31</v>
      </c>
      <c r="I10" s="48">
        <f>(I8*10%)*-1</f>
        <v>-18000</v>
      </c>
      <c r="J10" s="62"/>
    </row>
    <row r="11" spans="1:10" ht="15">
      <c r="A11" s="65"/>
      <c r="B11" s="38" t="s">
        <v>32</v>
      </c>
      <c r="C11" s="39">
        <f>SUM(C8:C10)</f>
        <v>94500</v>
      </c>
      <c r="D11" s="67"/>
      <c r="E11" s="42" t="s">
        <v>32</v>
      </c>
      <c r="F11" s="43">
        <f>SUM(F8:F10)</f>
        <v>78000</v>
      </c>
      <c r="G11" s="69"/>
      <c r="H11" s="46" t="s">
        <v>32</v>
      </c>
      <c r="I11" s="47">
        <f>SUM(I8:I10)</f>
        <v>87750</v>
      </c>
      <c r="J11" s="62"/>
    </row>
    <row r="12" spans="1:10" ht="15">
      <c r="A12" s="65"/>
      <c r="B12" s="38" t="s">
        <v>33</v>
      </c>
      <c r="C12" s="40">
        <v>35000</v>
      </c>
      <c r="D12" s="67"/>
      <c r="E12" s="42" t="s">
        <v>33</v>
      </c>
      <c r="F12" s="44">
        <v>35000</v>
      </c>
      <c r="G12" s="69"/>
      <c r="H12" s="46" t="s">
        <v>33</v>
      </c>
      <c r="I12" s="48">
        <v>35000</v>
      </c>
      <c r="J12" s="62"/>
    </row>
    <row r="13" spans="1:10" ht="15">
      <c r="A13" s="65"/>
      <c r="B13" s="38" t="s">
        <v>34</v>
      </c>
      <c r="C13" s="40">
        <v>28500</v>
      </c>
      <c r="D13" s="67"/>
      <c r="E13" s="42" t="s">
        <v>34</v>
      </c>
      <c r="F13" s="44">
        <v>28500</v>
      </c>
      <c r="G13" s="69"/>
      <c r="H13" s="46" t="s">
        <v>34</v>
      </c>
      <c r="I13" s="48">
        <v>28500</v>
      </c>
      <c r="J13" s="62"/>
    </row>
    <row r="14" spans="1:10" ht="15">
      <c r="A14" s="65"/>
      <c r="B14" s="38" t="s">
        <v>35</v>
      </c>
      <c r="C14" s="40">
        <f>C11-C12-C13</f>
        <v>31000</v>
      </c>
      <c r="D14" s="67"/>
      <c r="E14" s="42" t="s">
        <v>35</v>
      </c>
      <c r="F14" s="44">
        <f>F11-F12-F13</f>
        <v>14500</v>
      </c>
      <c r="G14" s="69"/>
      <c r="H14" s="46" t="s">
        <v>35</v>
      </c>
      <c r="I14" s="48">
        <f>I11-I12-I13</f>
        <v>24250</v>
      </c>
      <c r="J14" s="62"/>
    </row>
    <row r="15" spans="1:10" ht="15">
      <c r="A15" s="65"/>
      <c r="B15" s="38" t="s">
        <v>36</v>
      </c>
      <c r="C15" s="40">
        <f>C14*20%</f>
        <v>6200</v>
      </c>
      <c r="D15" s="67"/>
      <c r="E15" s="42" t="s">
        <v>36</v>
      </c>
      <c r="F15" s="44">
        <f>F14*20%</f>
        <v>2900</v>
      </c>
      <c r="G15" s="69"/>
      <c r="H15" s="46" t="s">
        <v>36</v>
      </c>
      <c r="I15" s="48">
        <f>I14*20%</f>
        <v>4850</v>
      </c>
      <c r="J15" s="62"/>
    </row>
    <row r="16" spans="1:10" ht="15">
      <c r="A16" s="74"/>
      <c r="B16" s="84" t="s">
        <v>38</v>
      </c>
      <c r="C16" s="85">
        <f>C14-C15</f>
        <v>24800</v>
      </c>
      <c r="D16" s="77"/>
      <c r="E16" s="86" t="s">
        <v>39</v>
      </c>
      <c r="F16" s="87">
        <f>F14-F15</f>
        <v>11600</v>
      </c>
      <c r="G16" s="80"/>
      <c r="H16" s="88" t="s">
        <v>39</v>
      </c>
      <c r="I16" s="89">
        <f>I14-I15</f>
        <v>19400</v>
      </c>
      <c r="J16" s="90"/>
    </row>
    <row r="17" spans="1:7" ht="15">
      <c r="A17" s="17"/>
      <c r="G17" s="17"/>
    </row>
    <row r="18" spans="1:7" ht="15">
      <c r="A18" s="17"/>
      <c r="G18" s="17"/>
    </row>
    <row r="19" spans="1:7" ht="15.75" thickBot="1">
      <c r="A19" s="17"/>
      <c r="G19" s="17"/>
    </row>
    <row r="20" spans="1:9" ht="21.75" thickBot="1">
      <c r="A20" s="17"/>
      <c r="B20" s="72" t="s">
        <v>37</v>
      </c>
      <c r="C20" s="36"/>
      <c r="D20" s="36"/>
      <c r="E20" s="36"/>
      <c r="F20" s="36"/>
      <c r="G20" s="70"/>
      <c r="H20" s="36"/>
      <c r="I20" s="36"/>
    </row>
    <row r="21" spans="1:10" ht="15">
      <c r="A21" s="64"/>
      <c r="B21" s="71" t="s">
        <v>24</v>
      </c>
      <c r="C21" s="51" t="s">
        <v>25</v>
      </c>
      <c r="D21" s="66"/>
      <c r="E21" s="55" t="s">
        <v>24</v>
      </c>
      <c r="F21" s="55" t="s">
        <v>25</v>
      </c>
      <c r="G21" s="68"/>
      <c r="H21" s="49" t="s">
        <v>24</v>
      </c>
      <c r="I21" s="49" t="s">
        <v>25</v>
      </c>
      <c r="J21" s="63"/>
    </row>
    <row r="22" spans="1:10" ht="15">
      <c r="A22" s="65"/>
      <c r="B22" s="52" t="s">
        <v>27</v>
      </c>
      <c r="C22" s="53">
        <v>180000</v>
      </c>
      <c r="D22" s="67"/>
      <c r="E22" s="56" t="s">
        <v>27</v>
      </c>
      <c r="F22" s="57">
        <v>180000</v>
      </c>
      <c r="G22" s="69"/>
      <c r="H22" s="50" t="s">
        <v>27</v>
      </c>
      <c r="I22" s="59">
        <v>180000</v>
      </c>
      <c r="J22" s="63"/>
    </row>
    <row r="23" spans="1:10" ht="15">
      <c r="A23" s="65"/>
      <c r="B23" s="52" t="s">
        <v>28</v>
      </c>
      <c r="C23" s="54">
        <f>PERIODICO!E13+PERIODICO!E14+PERIODICO!E15+PERIODICO!E16+PERIODICO!E17+PERIODICO!E18</f>
        <v>-67500</v>
      </c>
      <c r="D23" s="67"/>
      <c r="E23" s="56" t="s">
        <v>29</v>
      </c>
      <c r="F23" s="58">
        <f>PERIODICO!E30</f>
        <v>-125000</v>
      </c>
      <c r="G23" s="69"/>
      <c r="H23" s="50" t="s">
        <v>30</v>
      </c>
      <c r="I23" s="60">
        <f>PERIODICO!E44</f>
        <v>-95967.74193548388</v>
      </c>
      <c r="J23" s="63"/>
    </row>
    <row r="24" spans="1:10" ht="15">
      <c r="A24" s="65"/>
      <c r="B24" s="52" t="s">
        <v>31</v>
      </c>
      <c r="C24" s="54">
        <f>(C22*10%)*-1</f>
        <v>-18000</v>
      </c>
      <c r="D24" s="67"/>
      <c r="E24" s="56" t="s">
        <v>31</v>
      </c>
      <c r="F24" s="58">
        <f>(F22*10%)*-1</f>
        <v>-18000</v>
      </c>
      <c r="G24" s="69"/>
      <c r="H24" s="50" t="s">
        <v>31</v>
      </c>
      <c r="I24" s="60">
        <f>(I22*10%)*-1</f>
        <v>-18000</v>
      </c>
      <c r="J24" s="63"/>
    </row>
    <row r="25" spans="1:10" ht="15">
      <c r="A25" s="65"/>
      <c r="B25" s="52" t="s">
        <v>32</v>
      </c>
      <c r="C25" s="53">
        <f>SUM(C22:C24)</f>
        <v>94500</v>
      </c>
      <c r="D25" s="67"/>
      <c r="E25" s="56" t="s">
        <v>32</v>
      </c>
      <c r="F25" s="57">
        <f>SUM(F22:F24)</f>
        <v>37000</v>
      </c>
      <c r="G25" s="69"/>
      <c r="H25" s="50" t="s">
        <v>32</v>
      </c>
      <c r="I25" s="59">
        <f>SUM(I22:I24)</f>
        <v>66032.25806451612</v>
      </c>
      <c r="J25" s="63"/>
    </row>
    <row r="26" spans="1:10" ht="15">
      <c r="A26" s="65"/>
      <c r="B26" s="52" t="s">
        <v>33</v>
      </c>
      <c r="C26" s="54">
        <v>35000</v>
      </c>
      <c r="D26" s="67"/>
      <c r="E26" s="56" t="s">
        <v>33</v>
      </c>
      <c r="F26" s="58">
        <v>35000</v>
      </c>
      <c r="G26" s="69"/>
      <c r="H26" s="50" t="s">
        <v>33</v>
      </c>
      <c r="I26" s="60">
        <v>35000</v>
      </c>
      <c r="J26" s="63"/>
    </row>
    <row r="27" spans="1:10" ht="15">
      <c r="A27" s="65"/>
      <c r="B27" s="52" t="s">
        <v>34</v>
      </c>
      <c r="C27" s="54">
        <v>28500</v>
      </c>
      <c r="D27" s="67"/>
      <c r="E27" s="56" t="s">
        <v>34</v>
      </c>
      <c r="F27" s="58">
        <v>28500</v>
      </c>
      <c r="G27" s="69"/>
      <c r="H27" s="50" t="s">
        <v>34</v>
      </c>
      <c r="I27" s="60">
        <v>28500</v>
      </c>
      <c r="J27" s="63"/>
    </row>
    <row r="28" spans="1:10" ht="15">
      <c r="A28" s="65"/>
      <c r="B28" s="52" t="s">
        <v>35</v>
      </c>
      <c r="C28" s="54">
        <f>C25-C26-C27</f>
        <v>31000</v>
      </c>
      <c r="D28" s="67"/>
      <c r="E28" s="56" t="s">
        <v>35</v>
      </c>
      <c r="F28" s="58">
        <f>F25-F26-F27</f>
        <v>-26500</v>
      </c>
      <c r="G28" s="69"/>
      <c r="H28" s="50" t="s">
        <v>35</v>
      </c>
      <c r="I28" s="60">
        <f>I25-I26-I27</f>
        <v>2532.2580645161215</v>
      </c>
      <c r="J28" s="63"/>
    </row>
    <row r="29" spans="1:10" ht="15">
      <c r="A29" s="65"/>
      <c r="B29" s="52" t="s">
        <v>36</v>
      </c>
      <c r="C29" s="54">
        <f>C28*20%</f>
        <v>6200</v>
      </c>
      <c r="D29" s="67"/>
      <c r="E29" s="56" t="s">
        <v>36</v>
      </c>
      <c r="F29" s="58"/>
      <c r="G29" s="69"/>
      <c r="H29" s="50" t="s">
        <v>36</v>
      </c>
      <c r="I29" s="60">
        <f>I28*20%</f>
        <v>506.4516129032243</v>
      </c>
      <c r="J29" s="63"/>
    </row>
    <row r="30" spans="1:10" ht="15">
      <c r="A30" s="74"/>
      <c r="B30" s="75" t="s">
        <v>38</v>
      </c>
      <c r="C30" s="76">
        <f>C28-C29</f>
        <v>24800</v>
      </c>
      <c r="D30" s="77"/>
      <c r="E30" s="78" t="s">
        <v>38</v>
      </c>
      <c r="F30" s="79">
        <f>F28-F29</f>
        <v>-26500</v>
      </c>
      <c r="G30" s="80"/>
      <c r="H30" s="81" t="s">
        <v>38</v>
      </c>
      <c r="I30" s="82">
        <f>I28-I29</f>
        <v>2025.8064516128973</v>
      </c>
      <c r="J30" s="83"/>
    </row>
  </sheetData>
  <sheetProtection/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105" r:id="rId2"/>
  <headerFooter>
    <oddHeader>&amp;LFARMACEUTICA CONDOR&amp;RDEMONSTRATIVOS DE RESULTADOS 
</oddHeader>
    <oddFooter>&amp;LProf. Arievaldo Alves de Lima
http://www.grupoempresarial.adm.br&amp;C&amp;P&amp;R&amp;D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Lima</dc:creator>
  <cp:keywords/>
  <dc:description/>
  <cp:lastModifiedBy>Lima</cp:lastModifiedBy>
  <cp:lastPrinted>2011-11-11T13:29:16Z</cp:lastPrinted>
  <dcterms:created xsi:type="dcterms:W3CDTF">2011-10-30T18:11:53Z</dcterms:created>
  <dcterms:modified xsi:type="dcterms:W3CDTF">2011-11-11T13:39:38Z</dcterms:modified>
  <cp:category/>
  <cp:version/>
  <cp:contentType/>
  <cp:contentStatus/>
</cp:coreProperties>
</file>