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4"/>
  </bookViews>
  <sheets>
    <sheet name="Papel Mestre" sheetId="1" r:id="rId1"/>
    <sheet name="Registros" sheetId="2" r:id="rId2"/>
    <sheet name="BP &amp; NE" sheetId="3" r:id="rId3"/>
    <sheet name="DFC direto" sheetId="4" r:id="rId4"/>
    <sheet name="DFC indireto" sheetId="5" r:id="rId5"/>
  </sheets>
  <definedNames>
    <definedName name="_xlnm.Print_Area" localSheetId="2">'BP &amp; NE'!$A$1:$E$45</definedName>
    <definedName name="_xlnm.Print_Area" localSheetId="3">'DFC direto'!$A$1:$D$30</definedName>
    <definedName name="_xlnm.Print_Area" localSheetId="4">'DFC indireto'!$A$1:$D$35</definedName>
  </definedNames>
  <calcPr fullCalcOnLoad="1"/>
</workbook>
</file>

<file path=xl/sharedStrings.xml><?xml version="1.0" encoding="utf-8"?>
<sst xmlns="http://schemas.openxmlformats.org/spreadsheetml/2006/main" count="144" uniqueCount="107">
  <si>
    <t>circulante</t>
  </si>
  <si>
    <t>permanente</t>
  </si>
  <si>
    <t>exigivel longo prazo</t>
  </si>
  <si>
    <t>patrimonio liquido</t>
  </si>
  <si>
    <t> Balanço Patrimonial</t>
  </si>
  <si>
    <t> Demonstrativo de Resultados do Exercício X1</t>
  </si>
  <si>
    <t>Ativo</t>
  </si>
  <si>
    <t>xo</t>
  </si>
  <si>
    <t>x1</t>
  </si>
  <si>
    <t>passivo</t>
  </si>
  <si>
    <t>total</t>
  </si>
  <si>
    <t>componentes</t>
  </si>
  <si>
    <t>valor</t>
  </si>
  <si>
    <t>vendas líquidas</t>
  </si>
  <si>
    <t>custo das vendas</t>
  </si>
  <si>
    <t>impostos</t>
  </si>
  <si>
    <t>lucro bruto</t>
  </si>
  <si>
    <t>despesas depreciação</t>
  </si>
  <si>
    <t>despesas financeiras</t>
  </si>
  <si>
    <t>resultado antes IR/CSSL</t>
  </si>
  <si>
    <t>IR/CSSL</t>
  </si>
  <si>
    <t>resultado final</t>
  </si>
  <si>
    <t>notas explicativas</t>
  </si>
  <si>
    <t>dividendos pagos</t>
  </si>
  <si>
    <t>nova subscrição capital</t>
  </si>
  <si>
    <t>integralização 50% din</t>
  </si>
  <si>
    <t>aumento do capital</t>
  </si>
  <si>
    <t>sendo: a) novas subscrições</t>
  </si>
  <si>
    <t>b) reinvestidos do lucro</t>
  </si>
  <si>
    <t>Registro no diário</t>
  </si>
  <si>
    <t>registrar no razão / diário</t>
  </si>
  <si>
    <t>Rio de Janeiro, X1</t>
  </si>
  <si>
    <t>Capital a Realizar</t>
  </si>
  <si>
    <t>a</t>
  </si>
  <si>
    <t>Capital Social</t>
  </si>
  <si>
    <t>valor subscrição do capital</t>
  </si>
  <si>
    <t>Caixa Geral</t>
  </si>
  <si>
    <t>valor integralização do capital</t>
  </si>
  <si>
    <t>Resultado do Exercicio</t>
  </si>
  <si>
    <t>Dividendos a Distribuir</t>
  </si>
  <si>
    <t>valor transferencia conforme AGO</t>
  </si>
  <si>
    <t>Balanço Patrimonial X1 ajustado</t>
  </si>
  <si>
    <t>Ativo Permanente</t>
  </si>
  <si>
    <t>Passivo Circulante</t>
  </si>
  <si>
    <t>Exigivel Longo Prazo</t>
  </si>
  <si>
    <t>Patrimonio Liquido</t>
  </si>
  <si>
    <t>Ativo Circulante</t>
  </si>
  <si>
    <t>Ativo Total</t>
  </si>
  <si>
    <t>Passivo Total</t>
  </si>
  <si>
    <t>OPERACIONAIS</t>
  </si>
  <si>
    <t>Capital Realizado</t>
  </si>
  <si>
    <t>O fluxo de caixa é diferente do resultado liquido, tendo em vista que a depreciação não representa</t>
  </si>
  <si>
    <t xml:space="preserve"> </t>
  </si>
  <si>
    <t>desembolso de caixa, assim como, as despesas financeiras representam pagamento da remuneração</t>
  </si>
  <si>
    <t>de financiamentos de terceiros e consequentemente contabilizadas como não operacionais.</t>
  </si>
  <si>
    <t>O ativo permanente elevou-se em 500, portando, a empresa ADM gastou um total de 800, incluindo as</t>
  </si>
  <si>
    <t>despesas na perda de valores tangíveis.</t>
  </si>
  <si>
    <t xml:space="preserve">Ao fazer esta analise, observamos que o fluxo de caixa foi negativo, embora este não seja o motivo de </t>
  </si>
  <si>
    <t>preocupação para os administradores, principalmente pelo valor positivo alcançado com o resultado</t>
  </si>
  <si>
    <t>da empresa em X1</t>
  </si>
  <si>
    <t xml:space="preserve">A conta de fornecedores em X1 foi aumentada por compras AP = 180 (3.420 - 3.240). </t>
  </si>
  <si>
    <t>No caso do fluxo de caixa dos credores, houve desembolso de juros com a obtenção</t>
  </si>
  <si>
    <t>de novo financiamento.</t>
  </si>
  <si>
    <t>A conta de mercadorias tem o saldo final de 180, logo sua movimentação no resultado = 384,</t>
  </si>
  <si>
    <t>precisará de ajuste no valor de 564 a débito.</t>
  </si>
  <si>
    <t>Outro aspecto relevante foi a pagamento dos dividendos dentro do exercício social = 60.</t>
  </si>
  <si>
    <t>compras de mercadorias a prazo; conseqüentemente o saldo da conta de mercadorias = 180.</t>
  </si>
  <si>
    <t xml:space="preserve">Consideramos que a conta de fornecedores recebeu um crédito de 180 (3.420 - 3.240) proveniente a </t>
  </si>
  <si>
    <t>NE</t>
  </si>
  <si>
    <t>pagamento a fornecedores</t>
  </si>
  <si>
    <t>pagamento de impostos</t>
  </si>
  <si>
    <t>depreciação de bens</t>
  </si>
  <si>
    <t>INVESTIMENTOS</t>
  </si>
  <si>
    <t>aumento do permanente tangivel</t>
  </si>
  <si>
    <t>FINANCIAMENTOS</t>
  </si>
  <si>
    <t>pagamentos dividendos no exercicio</t>
  </si>
  <si>
    <t>aumento do capital social</t>
  </si>
  <si>
    <t>aumento das exigibilidades</t>
  </si>
  <si>
    <t xml:space="preserve">total </t>
  </si>
  <si>
    <t>total  A + B - C</t>
  </si>
  <si>
    <t>A</t>
  </si>
  <si>
    <t>B</t>
  </si>
  <si>
    <t>C</t>
  </si>
  <si>
    <t>D</t>
  </si>
  <si>
    <t>DFC DIRETO</t>
  </si>
  <si>
    <t>recebido de clientes</t>
  </si>
  <si>
    <t>resultado do exercicio</t>
  </si>
  <si>
    <t>total  A + B + C</t>
  </si>
  <si>
    <t>E</t>
  </si>
  <si>
    <t>ativo circulante X1</t>
  </si>
  <si>
    <t>ativo circulante Xo</t>
  </si>
  <si>
    <t>passivo circulante X1</t>
  </si>
  <si>
    <t>passivo circulante Xo</t>
  </si>
  <si>
    <t>variação circulante AC - PC</t>
  </si>
  <si>
    <t>DFC INDIRETO</t>
  </si>
  <si>
    <t>logo receberá ajustamentos de 466 a débito e 564 a credito, ambos oriundos da conta de</t>
  </si>
  <si>
    <t>mercadorias. Logo 466 = (3.240 + 564 + 82 - 3.420)</t>
  </si>
  <si>
    <t>Xo</t>
  </si>
  <si>
    <t>Fornecedores 466 - 564</t>
  </si>
  <si>
    <t>Provisão Imposto de renda X1</t>
  </si>
  <si>
    <t>Saldo DRE</t>
  </si>
  <si>
    <t>Mercadorias</t>
  </si>
  <si>
    <t>Capital Social / PL</t>
  </si>
  <si>
    <t xml:space="preserve">      X1</t>
  </si>
  <si>
    <t>Fornecedores</t>
  </si>
  <si>
    <t>Provisão IR</t>
  </si>
  <si>
    <t xml:space="preserve">   PC X1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</si>
</sst>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#,##0.0"/>
    <numFmt numFmtId="170" formatCode="0.0"/>
  </numFmts>
  <fonts count="43">
    <font>
      <sz val="10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b/>
      <u val="single"/>
      <sz val="9.5"/>
      <color indexed="56"/>
      <name val="Arial"/>
      <family val="2"/>
    </font>
    <font>
      <b/>
      <sz val="10"/>
      <color indexed="56"/>
      <name val="Arial"/>
      <family val="2"/>
    </font>
    <font>
      <b/>
      <sz val="9.5"/>
      <color indexed="56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3" xfId="0" applyFill="1" applyBorder="1" applyAlignment="1">
      <alignment/>
    </xf>
    <xf numFmtId="2" fontId="0" fillId="35" borderId="14" xfId="0" applyNumberFormat="1" applyFill="1" applyBorder="1" applyAlignment="1">
      <alignment/>
    </xf>
    <xf numFmtId="2" fontId="0" fillId="37" borderId="14" xfId="0" applyNumberFormat="1" applyFill="1" applyBorder="1" applyAlignment="1">
      <alignment/>
    </xf>
    <xf numFmtId="2" fontId="0" fillId="37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/>
    </xf>
    <xf numFmtId="2" fontId="0" fillId="36" borderId="23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38" borderId="10" xfId="0" applyFont="1" applyFill="1" applyBorder="1" applyAlignment="1">
      <alignment horizontal="justify" vertical="top" wrapText="1"/>
    </xf>
    <xf numFmtId="0" fontId="0" fillId="38" borderId="10" xfId="0" applyFill="1" applyBorder="1" applyAlignment="1">
      <alignment/>
    </xf>
    <xf numFmtId="4" fontId="0" fillId="38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1" fillId="38" borderId="10" xfId="0" applyFont="1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/>
    </xf>
    <xf numFmtId="0" fontId="0" fillId="38" borderId="24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4" fontId="0" fillId="35" borderId="14" xfId="0" applyNumberForma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30" xfId="0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 wrapText="1"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9" xfId="0" applyFill="1" applyBorder="1" applyAlignment="1">
      <alignment/>
    </xf>
    <xf numFmtId="4" fontId="0" fillId="36" borderId="0" xfId="0" applyNumberFormat="1" applyFill="1" applyBorder="1" applyAlignment="1">
      <alignment/>
    </xf>
    <xf numFmtId="2" fontId="0" fillId="36" borderId="31" xfId="0" applyNumberFormat="1" applyFill="1" applyBorder="1" applyAlignment="1">
      <alignment/>
    </xf>
    <xf numFmtId="2" fontId="4" fillId="37" borderId="16" xfId="0" applyNumberFormat="1" applyFont="1" applyFill="1" applyBorder="1" applyAlignment="1">
      <alignment/>
    </xf>
    <xf numFmtId="2" fontId="4" fillId="35" borderId="16" xfId="0" applyNumberFormat="1" applyFont="1" applyFill="1" applyBorder="1" applyAlignment="1">
      <alignment/>
    </xf>
    <xf numFmtId="2" fontId="4" fillId="35" borderId="13" xfId="0" applyNumberFormat="1" applyFont="1" applyFill="1" applyBorder="1" applyAlignment="1">
      <alignment/>
    </xf>
    <xf numFmtId="2" fontId="0" fillId="37" borderId="23" xfId="0" applyNumberFormat="1" applyFill="1" applyBorder="1" applyAlignment="1">
      <alignment/>
    </xf>
    <xf numFmtId="2" fontId="4" fillId="36" borderId="0" xfId="0" applyNumberFormat="1" applyFont="1" applyFill="1" applyBorder="1" applyAlignment="1">
      <alignment/>
    </xf>
    <xf numFmtId="4" fontId="0" fillId="36" borderId="14" xfId="0" applyNumberFormat="1" applyFill="1" applyBorder="1" applyAlignment="1">
      <alignment/>
    </xf>
    <xf numFmtId="2" fontId="4" fillId="36" borderId="16" xfId="0" applyNumberFormat="1" applyFont="1" applyFill="1" applyBorder="1" applyAlignment="1">
      <alignment/>
    </xf>
    <xf numFmtId="2" fontId="4" fillId="0" borderId="18" xfId="0" applyNumberFormat="1" applyFont="1" applyBorder="1" applyAlignment="1">
      <alignment/>
    </xf>
    <xf numFmtId="2" fontId="4" fillId="36" borderId="32" xfId="0" applyNumberFormat="1" applyFont="1" applyFill="1" applyBorder="1" applyAlignment="1">
      <alignment/>
    </xf>
    <xf numFmtId="0" fontId="0" fillId="37" borderId="12" xfId="0" applyFill="1" applyBorder="1" applyAlignment="1">
      <alignment/>
    </xf>
    <xf numFmtId="2" fontId="4" fillId="37" borderId="32" xfId="0" applyNumberFormat="1" applyFont="1" applyFill="1" applyBorder="1" applyAlignment="1">
      <alignment/>
    </xf>
    <xf numFmtId="0" fontId="8" fillId="0" borderId="19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809625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524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6</xdr:col>
      <xdr:colOff>381000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504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4</xdr:col>
      <xdr:colOff>733425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6819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3</xdr:col>
      <xdr:colOff>304800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3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3</xdr:col>
      <xdr:colOff>304800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3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4.28125" style="0" customWidth="1"/>
    <col min="2" max="2" width="13.00390625" style="0" customWidth="1"/>
    <col min="3" max="3" width="12.7109375" style="0" customWidth="1"/>
    <col min="4" max="4" width="24.00390625" style="0" customWidth="1"/>
    <col min="5" max="5" width="12.28125" style="0" customWidth="1"/>
    <col min="6" max="6" width="12.7109375" style="0" customWidth="1"/>
  </cols>
  <sheetData>
    <row r="5" ht="12.75">
      <c r="A5" s="17" t="s">
        <v>4</v>
      </c>
    </row>
    <row r="6" spans="1:6" ht="12.75">
      <c r="A6" s="14" t="s">
        <v>6</v>
      </c>
      <c r="B6" s="14" t="s">
        <v>7</v>
      </c>
      <c r="C6" s="14" t="s">
        <v>8</v>
      </c>
      <c r="D6" s="14" t="s">
        <v>9</v>
      </c>
      <c r="E6" s="14" t="s">
        <v>7</v>
      </c>
      <c r="F6" s="14" t="s">
        <v>8</v>
      </c>
    </row>
    <row r="7" spans="1:6" ht="12.75">
      <c r="A7" s="4" t="s">
        <v>0</v>
      </c>
      <c r="B7" s="13">
        <v>4260</v>
      </c>
      <c r="C7" s="13">
        <v>4520</v>
      </c>
      <c r="D7" s="4" t="s">
        <v>0</v>
      </c>
      <c r="E7" s="13">
        <v>3240</v>
      </c>
      <c r="F7" s="13">
        <v>3420</v>
      </c>
    </row>
    <row r="8" spans="1:6" ht="12.75">
      <c r="A8" s="4"/>
      <c r="B8" s="13"/>
      <c r="C8" s="13"/>
      <c r="D8" s="4" t="s">
        <v>2</v>
      </c>
      <c r="E8" s="13"/>
      <c r="F8" s="13">
        <v>482</v>
      </c>
    </row>
    <row r="9" spans="1:6" ht="12.75">
      <c r="A9" s="4" t="s">
        <v>1</v>
      </c>
      <c r="B9" s="13">
        <v>1000</v>
      </c>
      <c r="C9" s="13">
        <v>1500</v>
      </c>
      <c r="D9" s="4" t="s">
        <v>3</v>
      </c>
      <c r="E9" s="13">
        <v>2020</v>
      </c>
      <c r="F9" s="13">
        <v>2118</v>
      </c>
    </row>
    <row r="10" spans="1:6" ht="12.75">
      <c r="A10" s="4"/>
      <c r="B10" s="13"/>
      <c r="C10" s="13"/>
      <c r="D10" s="4"/>
      <c r="E10" s="13"/>
      <c r="F10" s="13"/>
    </row>
    <row r="11" spans="1:6" ht="12.75">
      <c r="A11" s="4" t="s">
        <v>10</v>
      </c>
      <c r="B11" s="13">
        <f>SUM(B7:B10)</f>
        <v>5260</v>
      </c>
      <c r="C11" s="13">
        <f>SUM(C7:C10)</f>
        <v>6020</v>
      </c>
      <c r="D11" s="4" t="s">
        <v>10</v>
      </c>
      <c r="E11" s="13">
        <f>SUM(E7:E10)</f>
        <v>5260</v>
      </c>
      <c r="F11" s="13">
        <f>SUM(F7:F10)</f>
        <v>6020</v>
      </c>
    </row>
    <row r="14" spans="1:4" ht="12.75">
      <c r="A14" s="17" t="s">
        <v>5</v>
      </c>
      <c r="D14" s="17" t="s">
        <v>22</v>
      </c>
    </row>
    <row r="15" spans="4:5" ht="12.75">
      <c r="D15" s="4" t="s">
        <v>26</v>
      </c>
      <c r="E15" s="15">
        <v>200</v>
      </c>
    </row>
    <row r="16" spans="1:5" ht="12.75">
      <c r="A16" s="14" t="s">
        <v>11</v>
      </c>
      <c r="B16" s="14" t="s">
        <v>12</v>
      </c>
      <c r="D16" s="4" t="s">
        <v>27</v>
      </c>
      <c r="E16" s="15">
        <v>102</v>
      </c>
    </row>
    <row r="17" spans="1:5" ht="12.75">
      <c r="A17" s="4" t="s">
        <v>13</v>
      </c>
      <c r="B17" s="13">
        <v>1200</v>
      </c>
      <c r="D17" s="4" t="s">
        <v>28</v>
      </c>
      <c r="E17" s="15">
        <v>98</v>
      </c>
    </row>
    <row r="18" spans="1:5" ht="12.75">
      <c r="A18" s="4" t="s">
        <v>14</v>
      </c>
      <c r="B18" s="13">
        <v>384</v>
      </c>
      <c r="D18" s="4"/>
      <c r="E18" s="4"/>
    </row>
    <row r="19" spans="1:5" ht="12.75">
      <c r="A19" s="4" t="s">
        <v>15</v>
      </c>
      <c r="B19" s="13">
        <v>216</v>
      </c>
      <c r="D19" s="4" t="s">
        <v>23</v>
      </c>
      <c r="E19" s="15">
        <v>60</v>
      </c>
    </row>
    <row r="20" spans="1:2" ht="12.75">
      <c r="A20" s="4" t="s">
        <v>16</v>
      </c>
      <c r="B20" s="13">
        <f>B17-B18-B19</f>
        <v>600</v>
      </c>
    </row>
    <row r="21" spans="1:2" ht="12.75">
      <c r="A21" s="4"/>
      <c r="B21" s="13"/>
    </row>
    <row r="22" spans="1:4" ht="12.75">
      <c r="A22" s="4" t="s">
        <v>17</v>
      </c>
      <c r="B22" s="13">
        <v>300</v>
      </c>
      <c r="D22" s="17" t="s">
        <v>30</v>
      </c>
    </row>
    <row r="23" spans="1:5" ht="12.75">
      <c r="A23" s="4" t="s">
        <v>18</v>
      </c>
      <c r="B23" s="13">
        <v>60</v>
      </c>
      <c r="D23" s="4" t="s">
        <v>24</v>
      </c>
      <c r="E23" s="15">
        <v>102</v>
      </c>
    </row>
    <row r="24" spans="1:5" ht="12.75">
      <c r="A24" s="4"/>
      <c r="B24" s="13"/>
      <c r="D24" s="4" t="s">
        <v>25</v>
      </c>
      <c r="E24" s="16">
        <v>0.5</v>
      </c>
    </row>
    <row r="25" spans="1:2" ht="12.75">
      <c r="A25" s="4" t="s">
        <v>19</v>
      </c>
      <c r="B25" s="13">
        <f>B20-B22-B23</f>
        <v>240</v>
      </c>
    </row>
    <row r="26" spans="1:2" ht="12.75">
      <c r="A26" s="4" t="s">
        <v>20</v>
      </c>
      <c r="B26" s="13">
        <v>82</v>
      </c>
    </row>
    <row r="27" spans="1:2" ht="12.75">
      <c r="A27" s="4" t="s">
        <v>21</v>
      </c>
      <c r="B27" s="13">
        <f>B25-B26</f>
        <v>158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25" r:id="rId2"/>
  <headerFooter alignWithMargins="0">
    <oddHeader>&amp;LAMPERIMETROS ADM&amp;RPAPEL MESTRE</oddHeader>
    <oddFooter>&amp;LDOCENTE - ARIEVALDO ALVES DE LIMA
http://www.grupoempresarial.adm.br&amp;C&amp;P&amp;R&amp;D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5"/>
  <sheetViews>
    <sheetView zoomScalePageLayoutView="0" workbookViewId="0" topLeftCell="A4">
      <selection activeCell="G32" sqref="G32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4" width="10.421875" style="0" customWidth="1"/>
    <col min="5" max="5" width="10.140625" style="0" customWidth="1"/>
    <col min="6" max="6" width="10.8515625" style="0" customWidth="1"/>
    <col min="7" max="7" width="11.00390625" style="0" customWidth="1"/>
  </cols>
  <sheetData>
    <row r="4" ht="13.5" thickBot="1"/>
    <row r="5" spans="1:9" ht="13.5" thickBot="1">
      <c r="A5" s="3"/>
      <c r="B5" s="2" t="s">
        <v>29</v>
      </c>
      <c r="C5" s="3"/>
      <c r="D5" s="7"/>
      <c r="E5" s="32" t="s">
        <v>34</v>
      </c>
      <c r="F5" s="33"/>
      <c r="H5" s="30" t="s">
        <v>32</v>
      </c>
      <c r="I5" s="31"/>
    </row>
    <row r="6" spans="1:9" ht="12.75">
      <c r="A6" s="3"/>
      <c r="B6" s="3"/>
      <c r="C6" s="3"/>
      <c r="D6" s="7"/>
      <c r="E6" s="18"/>
      <c r="F6" s="34">
        <v>2020</v>
      </c>
      <c r="H6" s="28">
        <v>102</v>
      </c>
      <c r="I6" s="23">
        <v>51</v>
      </c>
    </row>
    <row r="7" spans="1:9" ht="13.5" thickBot="1">
      <c r="A7" s="3"/>
      <c r="B7" s="2" t="s">
        <v>31</v>
      </c>
      <c r="C7" s="3"/>
      <c r="D7" s="7"/>
      <c r="E7" s="18"/>
      <c r="F7" s="35">
        <v>102</v>
      </c>
      <c r="H7" s="91">
        <f>H6-I6</f>
        <v>51</v>
      </c>
      <c r="I7" s="20"/>
    </row>
    <row r="8" spans="1:6" ht="13.5" thickBot="1">
      <c r="A8" s="3"/>
      <c r="B8" s="2" t="s">
        <v>32</v>
      </c>
      <c r="C8" s="3"/>
      <c r="D8" s="7"/>
      <c r="E8" s="19"/>
      <c r="F8" s="36">
        <v>98</v>
      </c>
    </row>
    <row r="9" spans="1:4" ht="13.5" thickBot="1">
      <c r="A9" s="3" t="s">
        <v>33</v>
      </c>
      <c r="B9" s="2" t="s">
        <v>34</v>
      </c>
      <c r="C9" s="27">
        <v>102</v>
      </c>
      <c r="D9" s="47"/>
    </row>
    <row r="10" spans="1:9" ht="13.5" thickBot="1">
      <c r="A10" s="3"/>
      <c r="B10" s="2" t="s">
        <v>35</v>
      </c>
      <c r="C10" s="27"/>
      <c r="D10" s="47"/>
      <c r="E10" s="40" t="s">
        <v>36</v>
      </c>
      <c r="F10" s="41"/>
      <c r="H10" s="44" t="s">
        <v>39</v>
      </c>
      <c r="I10" s="45"/>
    </row>
    <row r="11" spans="1:9" ht="13.5" thickBot="1">
      <c r="A11" s="3"/>
      <c r="B11" s="3"/>
      <c r="C11" s="27"/>
      <c r="D11" s="47"/>
      <c r="E11" s="42">
        <v>4520</v>
      </c>
      <c r="F11" s="21"/>
      <c r="H11" s="46">
        <v>60</v>
      </c>
      <c r="I11" s="26">
        <v>60</v>
      </c>
    </row>
    <row r="12" spans="1:6" ht="13.5" thickBot="1">
      <c r="A12" s="3"/>
      <c r="B12" s="2" t="s">
        <v>36</v>
      </c>
      <c r="C12" s="27"/>
      <c r="D12" s="47"/>
      <c r="E12" s="43">
        <v>51</v>
      </c>
      <c r="F12" s="22"/>
    </row>
    <row r="13" spans="1:7" ht="13.5" thickBot="1">
      <c r="A13" s="3" t="s">
        <v>33</v>
      </c>
      <c r="B13" s="2" t="s">
        <v>32</v>
      </c>
      <c r="C13" s="27">
        <v>51</v>
      </c>
      <c r="D13" s="47"/>
      <c r="F13" s="7"/>
      <c r="G13" s="7"/>
    </row>
    <row r="14" spans="1:9" ht="13.5" thickBot="1">
      <c r="A14" s="3"/>
      <c r="B14" s="2" t="s">
        <v>37</v>
      </c>
      <c r="C14" s="27"/>
      <c r="D14" s="47"/>
      <c r="E14" s="38" t="s">
        <v>38</v>
      </c>
      <c r="F14" s="39"/>
      <c r="H14" s="38" t="s">
        <v>104</v>
      </c>
      <c r="I14" s="39"/>
    </row>
    <row r="15" spans="1:9" ht="12.75">
      <c r="A15" s="3"/>
      <c r="B15" s="3"/>
      <c r="C15" s="27"/>
      <c r="D15" s="47"/>
      <c r="E15" s="37">
        <v>60</v>
      </c>
      <c r="F15" s="24">
        <v>158</v>
      </c>
      <c r="H15" s="93">
        <f>('Papel Mestre'!E7+Registros!F24+'Papel Mestre'!B26)-'Papel Mestre'!F7</f>
        <v>466</v>
      </c>
      <c r="I15" s="24"/>
    </row>
    <row r="16" spans="1:9" ht="13.5" thickBot="1">
      <c r="A16" s="3"/>
      <c r="B16" s="2" t="s">
        <v>38</v>
      </c>
      <c r="C16" s="27"/>
      <c r="D16" t="s">
        <v>100</v>
      </c>
      <c r="E16" s="90">
        <v>98</v>
      </c>
      <c r="F16" s="25"/>
      <c r="H16" s="37"/>
      <c r="I16" s="24">
        <v>564</v>
      </c>
    </row>
    <row r="17" spans="1:9" ht="13.5" thickBot="1">
      <c r="A17" s="3" t="s">
        <v>33</v>
      </c>
      <c r="B17" s="2" t="s">
        <v>102</v>
      </c>
      <c r="C17" s="27">
        <v>98</v>
      </c>
      <c r="D17" s="47"/>
      <c r="H17" s="99"/>
      <c r="I17" s="100">
        <f>I15+I16-H15</f>
        <v>98</v>
      </c>
    </row>
    <row r="18" spans="1:4" ht="15.75" customHeight="1" thickBot="1">
      <c r="A18" s="3"/>
      <c r="B18" s="2" t="s">
        <v>40</v>
      </c>
      <c r="C18" s="3"/>
      <c r="D18" s="7"/>
    </row>
    <row r="19" spans="8:9" ht="13.5" thickBot="1">
      <c r="H19" s="40" t="s">
        <v>105</v>
      </c>
      <c r="I19" s="41"/>
    </row>
    <row r="20" spans="8:9" ht="13.5" thickBot="1">
      <c r="H20" s="89"/>
      <c r="I20" s="88">
        <f>'Papel Mestre'!B26</f>
        <v>82</v>
      </c>
    </row>
    <row r="21" spans="3:9" ht="13.5" thickBot="1">
      <c r="C21" s="87" t="s">
        <v>43</v>
      </c>
      <c r="D21" s="31"/>
      <c r="H21" s="94"/>
      <c r="I21" s="98">
        <v>82</v>
      </c>
    </row>
    <row r="22" spans="3:5" ht="13.5" thickBot="1">
      <c r="C22" s="28"/>
      <c r="D22" s="23">
        <f>'Papel Mestre'!E7</f>
        <v>3240</v>
      </c>
      <c r="E22" t="s">
        <v>97</v>
      </c>
    </row>
    <row r="23" spans="2:7" ht="13.5" thickBot="1">
      <c r="B23" t="s">
        <v>98</v>
      </c>
      <c r="C23" s="86"/>
      <c r="D23" s="23">
        <v>98</v>
      </c>
      <c r="F23" s="40" t="s">
        <v>101</v>
      </c>
      <c r="G23" s="41"/>
    </row>
    <row r="24" spans="2:7" ht="13.5" thickBot="1">
      <c r="B24" t="s">
        <v>99</v>
      </c>
      <c r="C24" s="86"/>
      <c r="D24" s="60">
        <f>'Papel Mestre'!B26</f>
        <v>82</v>
      </c>
      <c r="F24" s="42">
        <f>I16</f>
        <v>564</v>
      </c>
      <c r="G24" s="95">
        <f>'Papel Mestre'!B18</f>
        <v>384</v>
      </c>
    </row>
    <row r="25" spans="3:9" ht="13.5" thickBot="1">
      <c r="C25" s="29"/>
      <c r="D25" s="92">
        <f>SUM(D22:D24)</f>
        <v>3420</v>
      </c>
      <c r="E25" t="s">
        <v>103</v>
      </c>
      <c r="F25" s="96">
        <f>F24-G24</f>
        <v>180</v>
      </c>
      <c r="G25" s="22"/>
      <c r="H25" s="101" t="s">
        <v>106</v>
      </c>
      <c r="I25" s="97">
        <f>I17+I21+D22</f>
        <v>3420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5" r:id="rId2"/>
  <headerFooter alignWithMargins="0">
    <oddHeader>&amp;LAMPERIMETROS ADM&amp;RREGISTROS LIVROS LEGAIS
PAPEL DE TRABALHO 1</oddHeader>
    <oddFooter>&amp;LDOCENTE - ARIEVALDO ALVES DE LIMA
http://www.grupoempresarial.adm.br&amp;C&amp;P&amp;R&amp;D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4"/>
  <sheetViews>
    <sheetView view="pageBreakPreview" zoomScale="60" zoomScalePageLayoutView="0" workbookViewId="0" topLeftCell="A10">
      <selection activeCell="B39" sqref="B39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8515625" style="0" customWidth="1"/>
    <col min="4" max="4" width="46.140625" style="0" customWidth="1"/>
    <col min="5" max="5" width="11.00390625" style="0" customWidth="1"/>
    <col min="6" max="6" width="10.8515625" style="0" customWidth="1"/>
    <col min="7" max="7" width="11.00390625" style="0" customWidth="1"/>
  </cols>
  <sheetData>
    <row r="5" spans="2:5" ht="12.75">
      <c r="B5" s="52" t="s">
        <v>41</v>
      </c>
      <c r="C5" s="53" t="s">
        <v>12</v>
      </c>
      <c r="D5" s="53"/>
      <c r="E5" s="53" t="s">
        <v>12</v>
      </c>
    </row>
    <row r="6" spans="2:5" ht="12.75">
      <c r="B6" s="49"/>
      <c r="C6" s="49"/>
      <c r="D6" s="49"/>
      <c r="E6" s="49"/>
    </row>
    <row r="7" spans="2:5" ht="12.75">
      <c r="B7" s="48" t="s">
        <v>46</v>
      </c>
      <c r="C7" s="50">
        <f>'Papel Mestre'!C7+Registros!E12</f>
        <v>4571</v>
      </c>
      <c r="D7" s="49" t="s">
        <v>43</v>
      </c>
      <c r="E7" s="50">
        <f>'Papel Mestre'!F7</f>
        <v>3420</v>
      </c>
    </row>
    <row r="8" spans="2:5" ht="12.75">
      <c r="B8" s="49"/>
      <c r="C8" s="49"/>
      <c r="D8" s="49" t="s">
        <v>44</v>
      </c>
      <c r="E8" s="50">
        <f>'Papel Mestre'!F8</f>
        <v>482</v>
      </c>
    </row>
    <row r="9" spans="2:5" ht="12.75">
      <c r="B9" s="49"/>
      <c r="C9" s="49"/>
      <c r="D9" s="49" t="s">
        <v>45</v>
      </c>
      <c r="E9" s="49"/>
    </row>
    <row r="10" spans="2:5" ht="12.75">
      <c r="B10" s="49"/>
      <c r="C10" s="49"/>
      <c r="D10" s="49" t="s">
        <v>34</v>
      </c>
      <c r="E10" s="50">
        <f>Registros!F6+Registros!F7</f>
        <v>2122</v>
      </c>
    </row>
    <row r="11" spans="2:5" ht="12.75">
      <c r="B11" s="49" t="s">
        <v>42</v>
      </c>
      <c r="C11" s="50">
        <f>'Papel Mestre'!C9</f>
        <v>1500</v>
      </c>
      <c r="D11" s="49" t="s">
        <v>32</v>
      </c>
      <c r="E11" s="51">
        <f>Registros!I6-Registros!H6</f>
        <v>-51</v>
      </c>
    </row>
    <row r="12" spans="2:5" ht="12.75">
      <c r="B12" s="49"/>
      <c r="C12" s="49"/>
      <c r="D12" s="54" t="s">
        <v>50</v>
      </c>
      <c r="E12" s="51">
        <f>SUM(E10:E11)</f>
        <v>2071</v>
      </c>
    </row>
    <row r="13" spans="2:5" ht="12.75">
      <c r="B13" s="49"/>
      <c r="C13" s="49"/>
      <c r="D13" s="49" t="s">
        <v>38</v>
      </c>
      <c r="E13" s="51">
        <f>Registros!E16</f>
        <v>98</v>
      </c>
    </row>
    <row r="14" spans="2:5" ht="12.75">
      <c r="B14" s="49"/>
      <c r="C14" s="49"/>
      <c r="D14" s="49"/>
      <c r="E14" s="49"/>
    </row>
    <row r="15" spans="2:5" ht="12.75">
      <c r="B15" s="49" t="s">
        <v>47</v>
      </c>
      <c r="C15" s="50">
        <f>SUM(C7:C14)</f>
        <v>6071</v>
      </c>
      <c r="D15" s="49" t="s">
        <v>48</v>
      </c>
      <c r="E15" s="50">
        <f>E7+E8+E12+E13</f>
        <v>6071</v>
      </c>
    </row>
    <row r="16" spans="2:5" ht="12.75">
      <c r="B16" s="7"/>
      <c r="C16" s="55"/>
      <c r="D16" s="7"/>
      <c r="E16" s="55"/>
    </row>
    <row r="17" ht="13.5" thickBot="1"/>
    <row r="18" spans="1:5" ht="12.75">
      <c r="A18" s="67" t="s">
        <v>68</v>
      </c>
      <c r="B18" s="66" t="s">
        <v>22</v>
      </c>
      <c r="C18" s="56"/>
      <c r="D18" s="56"/>
      <c r="E18" s="57"/>
    </row>
    <row r="19" spans="1:5" ht="12.75">
      <c r="A19" s="62">
        <v>1</v>
      </c>
      <c r="B19" s="58" t="s">
        <v>51</v>
      </c>
      <c r="C19" s="58"/>
      <c r="D19" s="58"/>
      <c r="E19" s="59"/>
    </row>
    <row r="20" spans="1:5" ht="12.75">
      <c r="A20" s="62" t="s">
        <v>52</v>
      </c>
      <c r="B20" s="58" t="s">
        <v>53</v>
      </c>
      <c r="C20" s="58"/>
      <c r="D20" s="58"/>
      <c r="E20" s="60"/>
    </row>
    <row r="21" spans="1:5" ht="13.5" thickBot="1">
      <c r="A21" s="63" t="s">
        <v>52</v>
      </c>
      <c r="B21" s="61" t="s">
        <v>54</v>
      </c>
      <c r="C21" s="61"/>
      <c r="D21" s="61"/>
      <c r="E21" s="20"/>
    </row>
    <row r="22" ht="13.5" thickBot="1">
      <c r="A22" s="64"/>
    </row>
    <row r="23" spans="1:5" ht="12.75">
      <c r="A23" s="65">
        <v>2</v>
      </c>
      <c r="B23" s="56" t="s">
        <v>55</v>
      </c>
      <c r="C23" s="56"/>
      <c r="D23" s="56"/>
      <c r="E23" s="57"/>
    </row>
    <row r="24" spans="1:5" ht="13.5" thickBot="1">
      <c r="A24" s="63"/>
      <c r="B24" s="61" t="s">
        <v>56</v>
      </c>
      <c r="C24" s="61"/>
      <c r="D24" s="61"/>
      <c r="E24" s="20"/>
    </row>
    <row r="25" ht="13.5" thickBot="1">
      <c r="A25" s="64"/>
    </row>
    <row r="26" spans="1:5" ht="12.75">
      <c r="A26" s="65">
        <v>3</v>
      </c>
      <c r="B26" s="56" t="s">
        <v>57</v>
      </c>
      <c r="C26" s="56"/>
      <c r="D26" s="56"/>
      <c r="E26" s="57"/>
    </row>
    <row r="27" spans="1:5" ht="12.75">
      <c r="A27" s="62"/>
      <c r="B27" s="58" t="s">
        <v>58</v>
      </c>
      <c r="C27" s="58"/>
      <c r="D27" s="58"/>
      <c r="E27" s="59"/>
    </row>
    <row r="28" spans="1:5" ht="13.5" thickBot="1">
      <c r="A28" s="63"/>
      <c r="B28" s="61" t="s">
        <v>59</v>
      </c>
      <c r="C28" s="61"/>
      <c r="D28" s="61"/>
      <c r="E28" s="20"/>
    </row>
    <row r="29" ht="13.5" thickBot="1">
      <c r="A29" s="64"/>
    </row>
    <row r="30" spans="1:5" ht="12.75">
      <c r="A30" s="65">
        <v>4</v>
      </c>
      <c r="B30" s="56" t="s">
        <v>65</v>
      </c>
      <c r="C30" s="56"/>
      <c r="D30" s="56"/>
      <c r="E30" s="57"/>
    </row>
    <row r="31" spans="1:5" ht="13.5" thickBot="1">
      <c r="A31" s="63"/>
      <c r="B31" s="61"/>
      <c r="C31" s="61"/>
      <c r="D31" s="61"/>
      <c r="E31" s="20"/>
    </row>
    <row r="32" ht="13.5" thickBot="1">
      <c r="A32" s="64"/>
    </row>
    <row r="33" spans="1:5" ht="12.75">
      <c r="A33" s="65">
        <v>5</v>
      </c>
      <c r="B33" s="56" t="s">
        <v>61</v>
      </c>
      <c r="C33" s="56"/>
      <c r="D33" s="56"/>
      <c r="E33" s="57"/>
    </row>
    <row r="34" spans="1:5" ht="13.5" thickBot="1">
      <c r="A34" s="63"/>
      <c r="B34" s="61" t="s">
        <v>62</v>
      </c>
      <c r="C34" s="61"/>
      <c r="D34" s="61"/>
      <c r="E34" s="20"/>
    </row>
    <row r="35" ht="13.5" thickBot="1">
      <c r="A35" s="64"/>
    </row>
    <row r="36" spans="1:5" ht="12.75">
      <c r="A36" s="65">
        <v>7</v>
      </c>
      <c r="B36" s="56" t="s">
        <v>60</v>
      </c>
      <c r="C36" s="56"/>
      <c r="D36" s="56"/>
      <c r="E36" s="57"/>
    </row>
    <row r="37" spans="1:5" ht="12.75">
      <c r="A37" s="62"/>
      <c r="B37" s="58" t="s">
        <v>95</v>
      </c>
      <c r="C37" s="58"/>
      <c r="D37" s="58"/>
      <c r="E37" s="59"/>
    </row>
    <row r="38" spans="1:5" ht="13.5" thickBot="1">
      <c r="A38" s="63"/>
      <c r="B38" s="61" t="s">
        <v>96</v>
      </c>
      <c r="C38" s="61"/>
      <c r="D38" s="61"/>
      <c r="E38" s="20"/>
    </row>
    <row r="39" ht="13.5" thickBot="1">
      <c r="A39" s="64"/>
    </row>
    <row r="40" spans="1:5" ht="12.75">
      <c r="A40" s="65">
        <v>8</v>
      </c>
      <c r="B40" s="56" t="s">
        <v>67</v>
      </c>
      <c r="C40" s="56"/>
      <c r="D40" s="56"/>
      <c r="E40" s="57"/>
    </row>
    <row r="41" spans="1:5" ht="13.5" thickBot="1">
      <c r="A41" s="63"/>
      <c r="B41" s="61" t="s">
        <v>66</v>
      </c>
      <c r="C41" s="61"/>
      <c r="D41" s="61"/>
      <c r="E41" s="20"/>
    </row>
    <row r="42" ht="13.5" thickBot="1">
      <c r="A42" s="64"/>
    </row>
    <row r="43" spans="1:5" ht="12.75">
      <c r="A43" s="65">
        <v>9</v>
      </c>
      <c r="B43" s="56" t="s">
        <v>63</v>
      </c>
      <c r="C43" s="56"/>
      <c r="D43" s="56"/>
      <c r="E43" s="57"/>
    </row>
    <row r="44" spans="1:5" ht="13.5" thickBot="1">
      <c r="A44" s="63"/>
      <c r="B44" s="61" t="s">
        <v>64</v>
      </c>
      <c r="C44" s="61"/>
      <c r="D44" s="61"/>
      <c r="E44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headerFooter alignWithMargins="0">
    <oddHeader>&amp;LAMPERIMETROS ADM&amp;RBALANÇO PATRIMONIAL AJUSTADO
PAPEL DE TRABALHO 1</oddHeader>
    <oddFooter>&amp;LDOCENTE - ARIEVALDO ALVES DE LIMA
http://www.grupoempresarial.adm.br&amp;C&amp;P&amp;R&amp;D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30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.140625" style="0" customWidth="1"/>
    <col min="2" max="2" width="34.57421875" style="0" customWidth="1"/>
    <col min="3" max="3" width="12.7109375" style="0" customWidth="1"/>
    <col min="4" max="4" width="6.28125" style="0" customWidth="1"/>
    <col min="5" max="5" width="13.7109375" style="0" customWidth="1"/>
    <col min="6" max="6" width="13.57421875" style="0" customWidth="1"/>
    <col min="7" max="7" width="13.7109375" style="0" customWidth="1"/>
  </cols>
  <sheetData>
    <row r="4" spans="2:5" s="8" customFormat="1" ht="12.75">
      <c r="B4" s="5"/>
      <c r="C4" s="6"/>
      <c r="D4" s="6"/>
      <c r="E4" s="7"/>
    </row>
    <row r="5" spans="2:5" s="8" customFormat="1" ht="12.75">
      <c r="B5" s="68" t="s">
        <v>84</v>
      </c>
      <c r="C5" s="6"/>
      <c r="D5" s="6"/>
      <c r="E5" s="7"/>
    </row>
    <row r="6" spans="2:5" s="8" customFormat="1" ht="12.75">
      <c r="B6" s="5"/>
      <c r="C6" s="6"/>
      <c r="D6" s="6"/>
      <c r="E6" s="7"/>
    </row>
    <row r="7" spans="1:5" s="8" customFormat="1" ht="12.75">
      <c r="A7" s="69" t="s">
        <v>80</v>
      </c>
      <c r="B7" s="70" t="s">
        <v>49</v>
      </c>
      <c r="C7" s="71"/>
      <c r="D7" s="6"/>
      <c r="E7" s="7"/>
    </row>
    <row r="8" spans="1:5" s="8" customFormat="1" ht="12.75">
      <c r="A8" s="69"/>
      <c r="B8" s="72" t="s">
        <v>85</v>
      </c>
      <c r="C8" s="73">
        <v>1200</v>
      </c>
      <c r="D8" s="9"/>
      <c r="E8" s="7"/>
    </row>
    <row r="9" spans="1:5" s="8" customFormat="1" ht="12.75">
      <c r="A9" s="69"/>
      <c r="B9" s="72" t="s">
        <v>71</v>
      </c>
      <c r="C9" s="74">
        <v>-300</v>
      </c>
      <c r="D9" s="10"/>
      <c r="E9" s="7"/>
    </row>
    <row r="10" spans="1:5" s="8" customFormat="1" ht="12.75">
      <c r="A10" s="69"/>
      <c r="B10" s="72" t="s">
        <v>18</v>
      </c>
      <c r="C10" s="75">
        <v>-60</v>
      </c>
      <c r="D10" s="7"/>
      <c r="E10" s="7"/>
    </row>
    <row r="11" spans="1:5" s="8" customFormat="1" ht="12.75">
      <c r="A11" s="69"/>
      <c r="B11" s="72" t="s">
        <v>69</v>
      </c>
      <c r="C11" s="74">
        <v>-466</v>
      </c>
      <c r="D11" s="6"/>
      <c r="E11" s="7"/>
    </row>
    <row r="12" spans="1:5" s="8" customFormat="1" ht="12.75">
      <c r="A12" s="69"/>
      <c r="B12" s="72" t="s">
        <v>70</v>
      </c>
      <c r="C12" s="75">
        <v>-216</v>
      </c>
      <c r="D12" s="7"/>
      <c r="E12" s="7"/>
    </row>
    <row r="13" spans="1:5" s="8" customFormat="1" ht="12.75">
      <c r="A13" s="69"/>
      <c r="B13" s="4"/>
      <c r="C13" s="4"/>
      <c r="D13" s="10"/>
      <c r="E13" s="7"/>
    </row>
    <row r="14" spans="1:5" s="8" customFormat="1" ht="12.75">
      <c r="A14" s="69"/>
      <c r="B14" s="76" t="s">
        <v>78</v>
      </c>
      <c r="C14" s="83">
        <f>SUM(C8:C13)</f>
        <v>158</v>
      </c>
      <c r="D14" s="10"/>
      <c r="E14" s="7"/>
    </row>
    <row r="15" spans="1:5" s="8" customFormat="1" ht="12.75">
      <c r="A15" s="69"/>
      <c r="B15" s="72"/>
      <c r="C15" s="74"/>
      <c r="D15" s="10"/>
      <c r="E15" s="7"/>
    </row>
    <row r="16" spans="1:5" s="8" customFormat="1" ht="12.75">
      <c r="A16" s="69" t="s">
        <v>81</v>
      </c>
      <c r="B16" s="70" t="s">
        <v>72</v>
      </c>
      <c r="C16" s="74"/>
      <c r="D16" s="10"/>
      <c r="E16" s="7"/>
    </row>
    <row r="17" spans="1:5" s="8" customFormat="1" ht="12.75">
      <c r="A17" s="69"/>
      <c r="B17" s="72" t="s">
        <v>73</v>
      </c>
      <c r="C17" s="74">
        <v>-500</v>
      </c>
      <c r="D17" s="10"/>
      <c r="E17" s="7"/>
    </row>
    <row r="18" spans="1:5" s="8" customFormat="1" ht="12.75">
      <c r="A18" s="69"/>
      <c r="B18" s="72"/>
      <c r="C18" s="71"/>
      <c r="D18" s="6"/>
      <c r="E18" s="7"/>
    </row>
    <row r="19" spans="1:5" s="8" customFormat="1" ht="12.75">
      <c r="A19" s="69"/>
      <c r="B19" s="76" t="s">
        <v>10</v>
      </c>
      <c r="C19" s="84">
        <f>SUM(C17:C18)</f>
        <v>-500</v>
      </c>
      <c r="D19" s="10"/>
      <c r="E19" s="7"/>
    </row>
    <row r="20" spans="1:5" s="8" customFormat="1" ht="12.75">
      <c r="A20" s="69"/>
      <c r="B20" s="72"/>
      <c r="C20" s="74"/>
      <c r="D20" s="10"/>
      <c r="E20" s="7"/>
    </row>
    <row r="21" spans="1:5" s="8" customFormat="1" ht="12.75">
      <c r="A21" s="69" t="s">
        <v>82</v>
      </c>
      <c r="B21" s="70" t="s">
        <v>74</v>
      </c>
      <c r="C21" s="74"/>
      <c r="D21" s="10"/>
      <c r="E21" s="7"/>
    </row>
    <row r="22" spans="1:5" s="8" customFormat="1" ht="12.75">
      <c r="A22" s="69"/>
      <c r="B22" s="72" t="s">
        <v>75</v>
      </c>
      <c r="C22" s="74">
        <v>-60</v>
      </c>
      <c r="D22" s="10"/>
      <c r="E22" s="7"/>
    </row>
    <row r="23" spans="1:5" s="8" customFormat="1" ht="12.75">
      <c r="A23" s="69"/>
      <c r="B23" s="72" t="s">
        <v>76</v>
      </c>
      <c r="C23" s="74">
        <v>51</v>
      </c>
      <c r="D23" s="10"/>
      <c r="E23" s="7"/>
    </row>
    <row r="24" spans="1:5" s="8" customFormat="1" ht="12.75">
      <c r="A24" s="69"/>
      <c r="B24" s="72" t="s">
        <v>77</v>
      </c>
      <c r="C24" s="77">
        <v>482</v>
      </c>
      <c r="D24" s="11"/>
      <c r="E24" s="7"/>
    </row>
    <row r="25" spans="1:5" s="8" customFormat="1" ht="12.75">
      <c r="A25" s="69"/>
      <c r="B25" s="72"/>
      <c r="C25" s="71"/>
      <c r="D25" s="6"/>
      <c r="E25" s="7"/>
    </row>
    <row r="26" spans="1:5" s="8" customFormat="1" ht="12.75">
      <c r="A26" s="69"/>
      <c r="B26" s="76" t="s">
        <v>10</v>
      </c>
      <c r="C26" s="84">
        <f>SUM(C22:C25)</f>
        <v>473</v>
      </c>
      <c r="D26" s="6"/>
      <c r="E26" s="7"/>
    </row>
    <row r="27" spans="1:5" s="8" customFormat="1" ht="12.75">
      <c r="A27" s="69"/>
      <c r="B27" s="78"/>
      <c r="C27" s="77"/>
      <c r="D27" s="12"/>
      <c r="E27" s="9"/>
    </row>
    <row r="28" spans="1:5" s="8" customFormat="1" ht="12.75">
      <c r="A28" s="69" t="s">
        <v>83</v>
      </c>
      <c r="B28" s="79" t="s">
        <v>79</v>
      </c>
      <c r="C28" s="85">
        <f>C14+C19+C26</f>
        <v>131</v>
      </c>
      <c r="D28" s="12"/>
      <c r="E28" s="9"/>
    </row>
    <row r="29" spans="1:5" s="8" customFormat="1" ht="12.75">
      <c r="A29" s="4"/>
      <c r="B29" s="78"/>
      <c r="C29" s="80"/>
      <c r="D29" s="9"/>
      <c r="E29" s="11"/>
    </row>
    <row r="30" ht="12.75">
      <c r="G30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&amp;LAMPERIMETROS ADM&amp;RFLUXO DE CAIXA DIRETO
PAPEL DE TRABALHO 3</oddHeader>
    <oddFooter>&amp;LDOCENTE - ARIEVALDO ALVES DE LIMA
http://www.grupoempresarial.adm.br&amp;C&amp;P&amp;R&amp;D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33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4.140625" style="0" customWidth="1"/>
    <col min="2" max="2" width="34.57421875" style="0" customWidth="1"/>
    <col min="3" max="3" width="12.7109375" style="0" customWidth="1"/>
    <col min="4" max="4" width="6.28125" style="0" customWidth="1"/>
    <col min="5" max="5" width="13.7109375" style="0" customWidth="1"/>
    <col min="6" max="6" width="13.57421875" style="0" customWidth="1"/>
    <col min="7" max="7" width="13.7109375" style="0" customWidth="1"/>
  </cols>
  <sheetData>
    <row r="4" spans="2:5" s="8" customFormat="1" ht="12.75">
      <c r="B4" s="5"/>
      <c r="C4" s="6"/>
      <c r="D4" s="6"/>
      <c r="E4" s="7"/>
    </row>
    <row r="5" spans="2:5" s="8" customFormat="1" ht="12.75">
      <c r="B5" s="68" t="s">
        <v>94</v>
      </c>
      <c r="C5" s="6"/>
      <c r="D5" s="6"/>
      <c r="E5" s="7"/>
    </row>
    <row r="6" spans="2:5" s="8" customFormat="1" ht="12.75">
      <c r="B6" s="5"/>
      <c r="C6" s="6"/>
      <c r="D6" s="6"/>
      <c r="E6" s="7"/>
    </row>
    <row r="7" spans="1:5" s="8" customFormat="1" ht="12.75">
      <c r="A7" s="69" t="s">
        <v>80</v>
      </c>
      <c r="B7" s="70" t="s">
        <v>49</v>
      </c>
      <c r="C7" s="71"/>
      <c r="D7" s="6"/>
      <c r="E7" s="7"/>
    </row>
    <row r="8" spans="1:5" s="8" customFormat="1" ht="12.75">
      <c r="A8" s="69"/>
      <c r="B8" s="72" t="s">
        <v>86</v>
      </c>
      <c r="C8" s="73">
        <v>158</v>
      </c>
      <c r="D8" s="9"/>
      <c r="E8" s="7"/>
    </row>
    <row r="9" spans="1:5" s="8" customFormat="1" ht="12.75">
      <c r="A9" s="69"/>
      <c r="B9" s="72" t="s">
        <v>71</v>
      </c>
      <c r="C9" s="74">
        <v>300</v>
      </c>
      <c r="D9" s="10"/>
      <c r="E9" s="7"/>
    </row>
    <row r="10" spans="1:5" s="8" customFormat="1" ht="12.75">
      <c r="A10" s="69"/>
      <c r="B10" s="4"/>
      <c r="C10" s="4"/>
      <c r="D10" s="10"/>
      <c r="E10" s="7"/>
    </row>
    <row r="11" spans="1:5" s="8" customFormat="1" ht="12.75">
      <c r="A11" s="69"/>
      <c r="B11" s="76" t="s">
        <v>78</v>
      </c>
      <c r="C11" s="83">
        <f>SUM(C8:C10)</f>
        <v>458</v>
      </c>
      <c r="D11" s="10"/>
      <c r="E11" s="9"/>
    </row>
    <row r="12" spans="1:5" s="8" customFormat="1" ht="12.75">
      <c r="A12" s="69"/>
      <c r="B12" s="72"/>
      <c r="C12" s="74"/>
      <c r="D12" s="10"/>
      <c r="E12" s="7"/>
    </row>
    <row r="13" spans="1:5" s="8" customFormat="1" ht="12.75">
      <c r="A13" s="69" t="s">
        <v>81</v>
      </c>
      <c r="B13" s="70" t="s">
        <v>72</v>
      </c>
      <c r="C13" s="74"/>
      <c r="D13" s="10"/>
      <c r="E13" s="7"/>
    </row>
    <row r="14" spans="1:5" s="8" customFormat="1" ht="12.75">
      <c r="A14" s="69"/>
      <c r="B14" s="72" t="s">
        <v>73</v>
      </c>
      <c r="C14" s="74">
        <v>-800</v>
      </c>
      <c r="D14" s="10"/>
      <c r="E14" s="7"/>
    </row>
    <row r="15" spans="1:5" s="8" customFormat="1" ht="12.75">
      <c r="A15" s="69"/>
      <c r="B15" s="72"/>
      <c r="C15" s="71"/>
      <c r="D15" s="6"/>
      <c r="E15" s="7"/>
    </row>
    <row r="16" spans="1:5" s="8" customFormat="1" ht="12.75">
      <c r="A16" s="69"/>
      <c r="B16" s="76" t="s">
        <v>10</v>
      </c>
      <c r="C16" s="84">
        <f>SUM(C14:C15)</f>
        <v>-800</v>
      </c>
      <c r="D16" s="10"/>
      <c r="E16" s="7"/>
    </row>
    <row r="17" spans="1:5" s="8" customFormat="1" ht="12.75">
      <c r="A17" s="69"/>
      <c r="B17" s="72"/>
      <c r="C17" s="74"/>
      <c r="D17" s="10"/>
      <c r="E17" s="7"/>
    </row>
    <row r="18" spans="1:5" s="8" customFormat="1" ht="12.75">
      <c r="A18" s="69" t="s">
        <v>82</v>
      </c>
      <c r="B18" s="70" t="s">
        <v>74</v>
      </c>
      <c r="C18" s="74"/>
      <c r="D18" s="10"/>
      <c r="E18" s="7"/>
    </row>
    <row r="19" spans="1:5" s="8" customFormat="1" ht="12.75">
      <c r="A19" s="69"/>
      <c r="B19" s="72" t="s">
        <v>75</v>
      </c>
      <c r="C19" s="74">
        <v>-60</v>
      </c>
      <c r="D19" s="10"/>
      <c r="E19" s="7"/>
    </row>
    <row r="20" spans="1:5" s="8" customFormat="1" ht="12.75">
      <c r="A20" s="69"/>
      <c r="B20" s="72" t="s">
        <v>76</v>
      </c>
      <c r="C20" s="74">
        <v>51</v>
      </c>
      <c r="D20" s="10"/>
      <c r="E20" s="7"/>
    </row>
    <row r="21" spans="1:5" s="8" customFormat="1" ht="12.75">
      <c r="A21" s="69"/>
      <c r="B21" s="72" t="s">
        <v>77</v>
      </c>
      <c r="C21" s="77">
        <v>482</v>
      </c>
      <c r="D21" s="11"/>
      <c r="E21" s="7"/>
    </row>
    <row r="22" spans="1:5" s="8" customFormat="1" ht="12.75">
      <c r="A22" s="69"/>
      <c r="B22" s="72"/>
      <c r="C22" s="71"/>
      <c r="D22" s="6"/>
      <c r="E22" s="7"/>
    </row>
    <row r="23" spans="1:5" s="8" customFormat="1" ht="12.75">
      <c r="A23" s="69"/>
      <c r="B23" s="76" t="s">
        <v>10</v>
      </c>
      <c r="C23" s="84">
        <f>SUM(C19:C22)</f>
        <v>473</v>
      </c>
      <c r="D23" s="6"/>
      <c r="E23" s="7"/>
    </row>
    <row r="24" spans="1:5" s="8" customFormat="1" ht="12.75">
      <c r="A24" s="69"/>
      <c r="B24" s="78"/>
      <c r="C24" s="77"/>
      <c r="D24" s="12"/>
      <c r="E24" s="9"/>
    </row>
    <row r="25" spans="1:5" s="8" customFormat="1" ht="12.75">
      <c r="A25" s="69" t="s">
        <v>83</v>
      </c>
      <c r="B25" s="79" t="s">
        <v>87</v>
      </c>
      <c r="C25" s="85">
        <f>C11+C16+C23</f>
        <v>131</v>
      </c>
      <c r="D25" s="12"/>
      <c r="E25" s="9"/>
    </row>
    <row r="26" spans="1:5" s="8" customFormat="1" ht="12.75">
      <c r="A26" s="4"/>
      <c r="B26" s="78"/>
      <c r="C26" s="80"/>
      <c r="D26" s="9"/>
      <c r="E26" s="11"/>
    </row>
    <row r="27" spans="1:7" ht="12.75">
      <c r="A27" s="69" t="s">
        <v>88</v>
      </c>
      <c r="B27" s="4" t="s">
        <v>89</v>
      </c>
      <c r="C27" s="81">
        <v>4571</v>
      </c>
      <c r="G27" s="1"/>
    </row>
    <row r="28" spans="1:3" ht="12.75">
      <c r="A28" s="4"/>
      <c r="B28" s="4" t="s">
        <v>90</v>
      </c>
      <c r="C28" s="81">
        <v>4260</v>
      </c>
    </row>
    <row r="29" spans="1:3" ht="12.75">
      <c r="A29" s="4"/>
      <c r="B29" s="4"/>
      <c r="C29" s="81">
        <f>C27-C28</f>
        <v>311</v>
      </c>
    </row>
    <row r="30" spans="1:3" ht="12.75">
      <c r="A30" s="4"/>
      <c r="B30" s="4" t="s">
        <v>92</v>
      </c>
      <c r="C30" s="81">
        <v>3240</v>
      </c>
    </row>
    <row r="31" spans="1:3" ht="12.75">
      <c r="A31" s="4"/>
      <c r="B31" s="4" t="s">
        <v>91</v>
      </c>
      <c r="C31" s="81">
        <v>3420</v>
      </c>
    </row>
    <row r="32" spans="1:3" ht="12.75">
      <c r="A32" s="4"/>
      <c r="B32" s="4"/>
      <c r="C32" s="81">
        <f>C30-C31</f>
        <v>-180</v>
      </c>
    </row>
    <row r="33" spans="1:3" ht="12.75">
      <c r="A33" s="4"/>
      <c r="B33" s="82" t="s">
        <v>93</v>
      </c>
      <c r="C33" s="83">
        <f>C29+C32</f>
        <v>131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&amp;LAMPERIMETROS ADM&amp;RFLUXO DE CAIXA INDIRETO
PAPEL DE TRABALHO 3</oddHeader>
    <oddFooter>&amp;LDOCENTE - ARIEVALDO ALVES DE LIMA
http://www.grupoempresarial.adm.br&amp;C&amp;P&amp;R&amp;D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Arievaldo Alves de Lima</cp:lastModifiedBy>
  <cp:lastPrinted>2009-09-18T18:20:16Z</cp:lastPrinted>
  <dcterms:created xsi:type="dcterms:W3CDTF">2006-07-31T13:18:07Z</dcterms:created>
  <dcterms:modified xsi:type="dcterms:W3CDTF">2009-09-18T18:20:21Z</dcterms:modified>
  <cp:category/>
  <cp:version/>
  <cp:contentType/>
  <cp:contentStatus/>
</cp:coreProperties>
</file>